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01"/>
  <workbookPr filterPrivacy="1" autoCompressPictures="0"/>
  <xr:revisionPtr revIDLastSave="0" documentId="8_{5FCFC17C-601B-47C8-A1E0-91626B3F2301}" xr6:coauthVersionLast="47" xr6:coauthVersionMax="47" xr10:uidLastSave="{00000000-0000-0000-0000-000000000000}"/>
  <bookViews>
    <workbookView xWindow="-120" yWindow="-120" windowWidth="29040" windowHeight="15840" xr2:uid="{00000000-000D-0000-FFFF-FFFF00000000}"/>
  </bookViews>
  <sheets>
    <sheet name="Personal Monthly Budget" sheetId="1" r:id="rId1"/>
  </sheet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E13" i="1"/>
  <c r="E12" i="1"/>
  <c r="E30" i="1"/>
  <c r="J28" i="1"/>
  <c r="J35" i="1"/>
  <c r="E37" i="1"/>
  <c r="J51" i="1"/>
  <c r="J52" i="1"/>
  <c r="J53" i="1"/>
  <c r="J54" i="1"/>
  <c r="J45" i="1"/>
  <c r="J46" i="1"/>
  <c r="J47" i="1"/>
  <c r="J39" i="1"/>
  <c r="J40" i="1"/>
  <c r="J41" i="1"/>
  <c r="J32" i="1"/>
  <c r="J33" i="1"/>
  <c r="J34" i="1"/>
  <c r="J23" i="1"/>
  <c r="J24" i="1"/>
  <c r="J25" i="1"/>
  <c r="J26" i="1"/>
  <c r="J27" i="1"/>
  <c r="J11" i="1"/>
  <c r="J12" i="1"/>
  <c r="J13" i="1"/>
  <c r="J14" i="1"/>
  <c r="J15" i="1"/>
  <c r="J16" i="1"/>
  <c r="J17" i="1"/>
  <c r="J18" i="1"/>
  <c r="J19" i="1"/>
  <c r="E55" i="1"/>
  <c r="E56" i="1"/>
  <c r="E57" i="1"/>
  <c r="E58" i="1"/>
  <c r="E59" i="1"/>
  <c r="E60" i="1"/>
  <c r="E61" i="1"/>
  <c r="E47" i="1"/>
  <c r="E48" i="1"/>
  <c r="E49" i="1"/>
  <c r="E50" i="1"/>
  <c r="E51" i="1"/>
  <c r="E41" i="1"/>
  <c r="E42" i="1"/>
  <c r="E43" i="1"/>
  <c r="E34" i="1"/>
  <c r="E35" i="1"/>
  <c r="E36" i="1"/>
  <c r="E24" i="1"/>
  <c r="E25" i="1"/>
  <c r="E26" i="1"/>
  <c r="E27" i="1"/>
  <c r="E28" i="1"/>
  <c r="E29" i="1"/>
  <c r="E11" i="1"/>
  <c r="E15" i="1"/>
  <c r="E16" i="1"/>
  <c r="E17" i="1"/>
  <c r="E18" i="1"/>
  <c r="E19" i="1"/>
  <c r="E20" i="1"/>
  <c r="I55" i="1"/>
  <c r="H55" i="1"/>
  <c r="I48" i="1"/>
  <c r="H48" i="1"/>
  <c r="I42" i="1"/>
  <c r="H42" i="1"/>
  <c r="I36" i="1"/>
  <c r="H36" i="1"/>
  <c r="I29" i="1"/>
  <c r="H29" i="1"/>
  <c r="D62" i="1"/>
  <c r="C62" i="1"/>
  <c r="D52" i="1"/>
  <c r="C52" i="1"/>
  <c r="D44" i="1"/>
  <c r="C44" i="1"/>
  <c r="D38" i="1"/>
  <c r="C38" i="1"/>
  <c r="D31" i="1"/>
  <c r="C31" i="1"/>
  <c r="I20" i="1"/>
  <c r="H20" i="1"/>
  <c r="D21" i="1"/>
  <c r="C21" i="1"/>
  <c r="E5" i="1"/>
  <c r="E8" i="1"/>
  <c r="J4" i="1" l="1"/>
  <c r="J7" i="1" s="1"/>
  <c r="J3" i="1"/>
  <c r="J6" i="1" s="1"/>
  <c r="J20" i="1"/>
  <c r="E62" i="1"/>
  <c r="E21" i="1"/>
  <c r="J55" i="1"/>
  <c r="J48" i="1"/>
  <c r="J42" i="1"/>
  <c r="J36" i="1"/>
  <c r="J29" i="1"/>
  <c r="E52" i="1"/>
  <c r="E44" i="1"/>
  <c r="E38" i="1"/>
  <c r="E31" i="1"/>
  <c r="J8" i="1" l="1"/>
  <c r="J5" i="1"/>
</calcChain>
</file>

<file path=xl/sharedStrings.xml><?xml version="1.0" encoding="utf-8"?>
<sst xmlns="http://schemas.openxmlformats.org/spreadsheetml/2006/main" count="144" uniqueCount="82">
  <si>
    <t>Personal Monthly Budget</t>
  </si>
  <si>
    <t>PROJECTED MONTHLY INCOME</t>
  </si>
  <si>
    <t>Income 1</t>
  </si>
  <si>
    <t xml:space="preserve">TOTAL PROJECTED EXPENSE </t>
  </si>
  <si>
    <t>(Combined projected cost)</t>
  </si>
  <si>
    <t>Extra income</t>
  </si>
  <si>
    <t xml:space="preserve">TOTAL ACTUAL EXPENSE </t>
  </si>
  <si>
    <t>(Combined actual cost)</t>
  </si>
  <si>
    <t>Total monthly income</t>
  </si>
  <si>
    <t>Total expense difference</t>
  </si>
  <si>
    <t>ACTUAL MONTHLY INCOME</t>
  </si>
  <si>
    <t>PROJECTED BALANCE</t>
  </si>
  <si>
    <t>(Projected income minus expenses)</t>
  </si>
  <si>
    <t>ACTUAL BALANCE</t>
  </si>
  <si>
    <t>(Actual income minus expenses)</t>
  </si>
  <si>
    <t>BALANCE DIFFERENCE (Actual minus projected)</t>
  </si>
  <si>
    <t>HOUSING</t>
  </si>
  <si>
    <t>Projected Cost</t>
  </si>
  <si>
    <t>Actual Cost</t>
  </si>
  <si>
    <t>Difference</t>
  </si>
  <si>
    <t>ENTERTAINMENT</t>
  </si>
  <si>
    <t>Mortgage or rent</t>
  </si>
  <si>
    <t>Videos/DVDs</t>
  </si>
  <si>
    <t>Phone Number</t>
  </si>
  <si>
    <t>CDs</t>
  </si>
  <si>
    <t>Electricity</t>
  </si>
  <si>
    <t>Films</t>
  </si>
  <si>
    <t>Gas</t>
  </si>
  <si>
    <t>Concerts</t>
  </si>
  <si>
    <t>Water and sewer</t>
  </si>
  <si>
    <t>Sporting events</t>
  </si>
  <si>
    <t>Cable</t>
  </si>
  <si>
    <t>Live theatre</t>
  </si>
  <si>
    <t>Waste removal</t>
  </si>
  <si>
    <t>Other</t>
  </si>
  <si>
    <t>Maintenance or repairs</t>
  </si>
  <si>
    <t>Supplies</t>
  </si>
  <si>
    <t>Total</t>
  </si>
  <si>
    <t>LOANS</t>
  </si>
  <si>
    <t>TRANSPORT</t>
  </si>
  <si>
    <t>Personal</t>
  </si>
  <si>
    <t>Vehicle payment</t>
  </si>
  <si>
    <t>Student</t>
  </si>
  <si>
    <t>Bus/taxi fare</t>
  </si>
  <si>
    <t>Credit card</t>
  </si>
  <si>
    <t>Insurance</t>
  </si>
  <si>
    <t>Licensing</t>
  </si>
  <si>
    <t>Fuel</t>
  </si>
  <si>
    <t>Maintenance</t>
  </si>
  <si>
    <t>TAXES</t>
  </si>
  <si>
    <t>Income tax</t>
  </si>
  <si>
    <t>INSURANCE</t>
  </si>
  <si>
    <t>Council tax</t>
  </si>
  <si>
    <t>Home</t>
  </si>
  <si>
    <t>VAT/Corporation tax</t>
  </si>
  <si>
    <t>Health</t>
  </si>
  <si>
    <t>Life</t>
  </si>
  <si>
    <t>SAVINGS OR INVESTMENTS</t>
  </si>
  <si>
    <t>Retirement account</t>
  </si>
  <si>
    <t>FOOD</t>
  </si>
  <si>
    <t>Investment account</t>
  </si>
  <si>
    <t>Food and drink</t>
  </si>
  <si>
    <t>Dining out</t>
  </si>
  <si>
    <t>PRESENTS AND DONATIONS</t>
  </si>
  <si>
    <t>Charity 1</t>
  </si>
  <si>
    <t>PETS</t>
  </si>
  <si>
    <t>Charity 2</t>
  </si>
  <si>
    <t>Food</t>
  </si>
  <si>
    <t>Charity 3</t>
  </si>
  <si>
    <t>Medical</t>
  </si>
  <si>
    <t>Grooming</t>
  </si>
  <si>
    <t>Toys</t>
  </si>
  <si>
    <t>LEGAL</t>
  </si>
  <si>
    <t>Lawyer</t>
  </si>
  <si>
    <t>Spousal maintenance support</t>
  </si>
  <si>
    <t>Payments on lien or judgment</t>
  </si>
  <si>
    <t>PERSONAL CARE</t>
  </si>
  <si>
    <t>Hair/nails</t>
  </si>
  <si>
    <t>Clothing</t>
  </si>
  <si>
    <t>Dry cleaning</t>
  </si>
  <si>
    <t>Health club</t>
  </si>
  <si>
    <t>Organization dues or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</si>
</sst>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quot;£&quot;#,##0;\-&quot;£&quot;#,##0"/>
    <numFmt numFmtId="165" formatCode="_-&quot;£&quot;* #,##0_-;\-&quot;£&quot;* #,##0_-;_-&quot;£&quot;* &quot;-&quot;_-;_-@_-"/>
    <numFmt numFmtId="166" formatCode="&quot;$&quot;#,##0"/>
  </numFmts>
  <fonts count="30">
    <font>
      <sz val="10"/>
      <color theme="1"/>
      <name val="Microsoft Sans Serif"/>
      <family val="2"/>
      <scheme val="minor"/>
    </font>
    <font>
      <sz val="11"/>
      <color theme="1"/>
      <name val="Microsoft Sans Serif"/>
      <family val="2"/>
      <scheme val="minor"/>
    </font>
    <font>
      <sz val="8"/>
      <color theme="1"/>
      <name val="Arial"/>
      <family val="2"/>
    </font>
    <font>
      <sz val="10"/>
      <color indexed="63"/>
      <name val="Microsoft Sans Serif"/>
      <family val="2"/>
      <scheme val="minor"/>
    </font>
    <font>
      <b/>
      <sz val="10"/>
      <color indexed="63"/>
      <name val="Microsoft Sans Serif"/>
      <family val="2"/>
      <scheme val="minor"/>
    </font>
    <font>
      <sz val="10"/>
      <name val="Microsoft Sans Serif"/>
      <family val="2"/>
      <scheme val="minor"/>
    </font>
    <font>
      <b/>
      <sz val="10"/>
      <name val="Microsoft Sans Serif"/>
      <family val="2"/>
      <scheme val="minor"/>
    </font>
    <font>
      <b/>
      <sz val="10"/>
      <color theme="3"/>
      <name val="Microsoft Sans Serif"/>
      <family val="2"/>
      <scheme val="minor"/>
    </font>
    <font>
      <b/>
      <sz val="10"/>
      <color theme="4"/>
      <name val="Microsoft Sans Serif"/>
      <family val="2"/>
      <scheme val="minor"/>
    </font>
    <font>
      <sz val="10"/>
      <color theme="3"/>
      <name val="Microsoft Sans Serif"/>
      <family val="2"/>
      <scheme val="minor"/>
    </font>
    <font>
      <sz val="10"/>
      <color theme="4"/>
      <name val="Microsoft Sans Serif"/>
      <family val="2"/>
      <scheme val="minor"/>
    </font>
    <font>
      <sz val="30"/>
      <color theme="3"/>
      <name val="Franklin Gothic Demi"/>
      <family val="2"/>
      <scheme val="major"/>
    </font>
    <font>
      <sz val="10"/>
      <color theme="1"/>
      <name val="Microsoft Sans Serif"/>
      <family val="2"/>
      <scheme val="minor"/>
    </font>
    <font>
      <b/>
      <sz val="10"/>
      <color theme="1"/>
      <name val="Microsoft Sans Serif"/>
      <family val="2"/>
      <scheme val="minor"/>
    </font>
    <font>
      <sz val="18"/>
      <color theme="3"/>
      <name val="Franklin Gothic Demi"/>
      <family val="2"/>
      <scheme val="major"/>
    </font>
    <font>
      <b/>
      <sz val="15"/>
      <color theme="3"/>
      <name val="Microsoft Sans Serif"/>
      <family val="2"/>
      <scheme val="minor"/>
    </font>
    <font>
      <b/>
      <sz val="13"/>
      <color theme="3"/>
      <name val="Microsoft Sans Serif"/>
      <family val="2"/>
      <scheme val="minor"/>
    </font>
    <font>
      <b/>
      <sz val="11"/>
      <color theme="3"/>
      <name val="Microsoft Sans Serif"/>
      <family val="2"/>
      <scheme val="min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i/>
      <sz val="11"/>
      <color rgb="FF7F7F7F"/>
      <name val="Microsoft Sans Serif"/>
      <family val="2"/>
      <scheme val="minor"/>
    </font>
    <font>
      <b/>
      <sz val="11"/>
      <color theme="1"/>
      <name val="Microsoft Sans Serif"/>
      <family val="2"/>
      <scheme val="minor"/>
    </font>
    <font>
      <sz val="11"/>
      <color theme="0"/>
      <name val="Microsoft Sans Serif"/>
      <family val="2"/>
      <scheme val="minor"/>
    </font>
  </fonts>
  <fills count="40">
    <fill>
      <patternFill patternType="none"/>
    </fill>
    <fill>
      <patternFill patternType="gray125"/>
    </fill>
    <fill>
      <patternFill patternType="solid">
        <fgColor indexed="9"/>
        <bgColor auto="1"/>
      </patternFill>
    </fill>
    <fill>
      <patternFill patternType="solid">
        <fgColor theme="4" tint="0.79998168889431442"/>
        <bgColor indexed="64"/>
      </patternFill>
    </fill>
    <fill>
      <patternFill patternType="solid">
        <fgColor theme="4"/>
        <bgColor indexed="64"/>
      </patternFill>
    </fill>
    <fill>
      <patternFill patternType="solid">
        <fgColor theme="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1">
    <border>
      <left/>
      <right/>
      <top/>
      <bottom/>
      <diagonal/>
    </border>
    <border>
      <left/>
      <right/>
      <top/>
      <bottom style="thin">
        <color theme="0"/>
      </bottom>
      <diagonal/>
    </border>
    <border>
      <left/>
      <right/>
      <top style="thin">
        <color theme="0"/>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right/>
      <top style="thin">
        <color theme="0"/>
      </top>
      <bottom style="thin">
        <color theme="3"/>
      </bottom>
      <diagonal/>
    </border>
    <border>
      <left/>
      <right/>
      <top/>
      <bottom style="medium">
        <color theme="3"/>
      </bottom>
      <diagonal/>
    </border>
    <border>
      <left style="thin">
        <color theme="3"/>
      </left>
      <right/>
      <top style="thin">
        <color theme="3"/>
      </top>
      <bottom style="medium">
        <color theme="3"/>
      </bottom>
      <diagonal/>
    </border>
    <border>
      <left/>
      <right style="thin">
        <color theme="3"/>
      </right>
      <top style="thin">
        <color theme="0"/>
      </top>
      <bottom style="thin">
        <color theme="3"/>
      </bottom>
      <diagonal/>
    </border>
    <border>
      <left/>
      <right style="thin">
        <color theme="3"/>
      </right>
      <top style="medium">
        <color theme="3"/>
      </top>
      <bottom style="medium">
        <color theme="3"/>
      </bottom>
      <diagonal/>
    </border>
    <border>
      <left/>
      <right/>
      <top style="medium">
        <color theme="3"/>
      </top>
      <bottom/>
      <diagonal/>
    </border>
    <border>
      <left style="thin">
        <color theme="3"/>
      </left>
      <right/>
      <top style="medium">
        <color theme="3"/>
      </top>
      <bottom/>
      <diagonal/>
    </border>
    <border>
      <left/>
      <right/>
      <top style="medium">
        <color theme="0"/>
      </top>
      <bottom/>
      <diagonal/>
    </border>
    <border>
      <left/>
      <right/>
      <top/>
      <bottom style="medium">
        <color theme="0"/>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right style="medium">
        <color theme="4" tint="0.79998168889431442"/>
      </right>
      <top/>
      <bottom/>
      <diagonal/>
    </border>
    <border>
      <left/>
      <right style="medium">
        <color theme="4" tint="0.79998168889431442"/>
      </right>
      <top/>
      <bottom style="medium">
        <color theme="4" tint="0.79998168889431442"/>
      </bottom>
      <diagonal/>
    </border>
    <border>
      <left/>
      <right style="medium">
        <color theme="4" tint="0.79998168889431442"/>
      </right>
      <top style="medium">
        <color theme="4" tint="0.79998168889431442"/>
      </top>
      <bottom/>
      <diagonal/>
    </border>
    <border>
      <left style="medium">
        <color theme="4" tint="0.79998168889431442"/>
      </left>
      <right style="medium">
        <color theme="4" tint="0.79998168889431442"/>
      </right>
      <top/>
      <bottom style="medium">
        <color theme="4" tint="0.79998168889431442"/>
      </bottom>
      <diagonal/>
    </border>
    <border>
      <left style="medium">
        <color theme="4" tint="0.79998168889431442"/>
      </left>
      <right style="medium">
        <color theme="4" tint="0.79998168889431442"/>
      </right>
      <top/>
      <bottom/>
      <diagonal/>
    </border>
    <border>
      <left style="medium">
        <color theme="4" tint="0.79998168889431442"/>
      </left>
      <right style="medium">
        <color theme="4" tint="0.79998168889431442"/>
      </right>
      <top style="medium">
        <color theme="4" tint="0.79998168889431442"/>
      </top>
      <bottom/>
      <diagonal/>
    </border>
    <border>
      <left style="medium">
        <color theme="3"/>
      </left>
      <right style="medium">
        <color theme="4" tint="0.79998168889431442"/>
      </right>
      <top style="medium">
        <color theme="3"/>
      </top>
      <bottom style="medium">
        <color theme="3"/>
      </bottom>
      <diagonal/>
    </border>
    <border>
      <left style="medium">
        <color theme="4" tint="0.79998168889431442"/>
      </left>
      <right style="medium">
        <color theme="3"/>
      </right>
      <top style="medium">
        <color theme="3"/>
      </top>
      <bottom style="medium">
        <color theme="3"/>
      </bottom>
      <diagonal/>
    </border>
    <border>
      <left style="medium">
        <color theme="4" tint="0.79998168889431442"/>
      </left>
      <right/>
      <top style="medium">
        <color theme="3"/>
      </top>
      <bottom style="medium">
        <color theme="3"/>
      </bottom>
      <diagonal/>
    </border>
    <border>
      <left/>
      <right style="medium">
        <color theme="4" tint="0.79998168889431442"/>
      </right>
      <top style="medium">
        <color theme="3"/>
      </top>
      <bottom style="medium">
        <color theme="3"/>
      </bottom>
      <diagonal/>
    </border>
    <border>
      <left style="medium">
        <color theme="3"/>
      </left>
      <right/>
      <top/>
      <bottom/>
      <diagonal/>
    </border>
    <border>
      <left/>
      <right/>
      <top style="medium">
        <color theme="6" tint="0.79998168889431442"/>
      </top>
      <bottom style="medium">
        <color theme="6" tint="0.79998168889431442"/>
      </bottom>
      <diagonal/>
    </border>
    <border>
      <left/>
      <right style="medium">
        <color theme="6" tint="0.79998168889431442"/>
      </right>
      <top style="medium">
        <color theme="3"/>
      </top>
      <bottom style="medium">
        <color theme="3"/>
      </bottom>
      <diagonal/>
    </border>
    <border>
      <left style="medium">
        <color theme="4" tint="0.79998168889431442"/>
      </left>
      <right style="medium">
        <color theme="6" tint="0.79998168889431442"/>
      </right>
      <top style="medium">
        <color theme="3"/>
      </top>
      <bottom/>
      <diagonal/>
    </border>
    <border>
      <left/>
      <right style="medium">
        <color theme="6" tint="0.79998168889431442"/>
      </right>
      <top style="medium">
        <color theme="6" tint="0.79998168889431442"/>
      </top>
      <bottom style="medium">
        <color theme="6" tint="0.79998168889431442"/>
      </bottom>
      <diagonal/>
    </border>
    <border>
      <left style="medium">
        <color theme="6" tint="0.79998168889431442"/>
      </left>
      <right style="medium">
        <color theme="6" tint="0.79998168889431442"/>
      </right>
      <top style="medium">
        <color theme="6" tint="0.79998168889431442"/>
      </top>
      <bottom style="medium">
        <color theme="6" tint="0.79998168889431442"/>
      </bottom>
      <diagonal/>
    </border>
    <border>
      <left style="medium">
        <color theme="6" tint="0.79998168889431442"/>
      </left>
      <right style="medium">
        <color theme="6" tint="0.79998168889431442"/>
      </right>
      <top style="medium">
        <color theme="6" tint="0.79998168889431442"/>
      </top>
      <bottom/>
      <diagonal/>
    </border>
    <border>
      <left style="medium">
        <color theme="6" tint="0.79998168889431442"/>
      </left>
      <right style="medium">
        <color theme="6" tint="0.79998168889431442"/>
      </right>
      <top/>
      <bottom style="medium">
        <color theme="6" tint="0.79998168889431442"/>
      </bottom>
      <diagonal/>
    </border>
    <border>
      <left/>
      <right style="medium">
        <color theme="6" tint="0.79998168889431442"/>
      </right>
      <top/>
      <bottom style="medium">
        <color theme="3"/>
      </bottom>
      <diagonal/>
    </border>
    <border>
      <left style="medium">
        <color theme="6" tint="0.79998168889431442"/>
      </left>
      <right style="medium">
        <color theme="6" tint="0.79998168889431442"/>
      </right>
      <top/>
      <bottom/>
      <diagonal/>
    </border>
    <border>
      <left style="medium">
        <color theme="6" tint="0.79998168889431442"/>
      </left>
      <right/>
      <top/>
      <bottom/>
      <diagonal/>
    </border>
    <border>
      <left style="medium">
        <color theme="6" tint="0.79998168889431442"/>
      </left>
      <right style="medium">
        <color theme="6" tint="0.79998168889431442"/>
      </right>
      <top style="medium">
        <color theme="3"/>
      </top>
      <bottom style="medium">
        <color theme="3"/>
      </bottom>
      <diagonal/>
    </border>
    <border>
      <left style="medium">
        <color theme="6" tint="0.79998168889431442"/>
      </left>
      <right style="medium">
        <color theme="6" tint="0.79998168889431442"/>
      </right>
      <top style="medium">
        <color theme="3"/>
      </top>
      <bottom/>
      <diagonal/>
    </border>
    <border>
      <left style="medium">
        <color theme="6" tint="0.79998168889431442"/>
      </left>
      <right style="medium">
        <color theme="6" tint="0.79998168889431442"/>
      </right>
      <top style="medium">
        <color theme="6" tint="0.79998168889431442"/>
      </top>
      <bottom style="medium">
        <color theme="3"/>
      </bottom>
      <diagonal/>
    </border>
    <border>
      <left style="medium">
        <color theme="6" tint="0.79998168889431442"/>
      </left>
      <right style="medium">
        <color theme="6" tint="0.79998168889431442"/>
      </right>
      <top style="medium">
        <color theme="3"/>
      </top>
      <bottom style="medium">
        <color theme="6" tint="0.79998168889431442"/>
      </bottom>
      <diagonal/>
    </border>
    <border>
      <left style="medium">
        <color theme="6" tint="0.79998168889431442"/>
      </left>
      <right style="medium">
        <color theme="4" tint="0.79998168889431442"/>
      </right>
      <top style="medium">
        <color theme="3"/>
      </top>
      <bottom style="medium">
        <color theme="3"/>
      </bottom>
      <diagonal/>
    </border>
    <border>
      <left/>
      <right style="medium">
        <color theme="6" tint="0.79998168889431442"/>
      </right>
      <top/>
      <bottom/>
      <diagonal/>
    </border>
    <border>
      <left style="medium">
        <color theme="6" tint="0.79998168889431442"/>
      </left>
      <right style="medium">
        <color theme="3"/>
      </right>
      <top style="medium">
        <color theme="3"/>
      </top>
      <bottom style="medium">
        <color theme="3"/>
      </bottom>
      <diagonal/>
    </border>
    <border>
      <left style="medium">
        <color theme="6" tint="0.79998168889431442"/>
      </left>
      <right/>
      <top style="medium">
        <color theme="3"/>
      </top>
      <bottom style="medium">
        <color theme="3"/>
      </bottom>
      <diagonal/>
    </border>
    <border>
      <left style="medium">
        <color theme="4" tint="0.79998168889431442"/>
      </left>
      <right style="medium">
        <color theme="3"/>
      </right>
      <top style="medium">
        <color theme="3"/>
      </top>
      <bottom style="medium">
        <color theme="6" tint="0.79998168889431442"/>
      </bottom>
      <diagonal/>
    </border>
    <border>
      <left style="medium">
        <color theme="3"/>
      </left>
      <right/>
      <top/>
      <bottom style="medium">
        <color theme="3"/>
      </bottom>
      <diagonal/>
    </border>
    <border>
      <left style="medium">
        <color theme="3"/>
      </left>
      <right style="medium">
        <color theme="6" tint="0.79998168889431442"/>
      </right>
      <top style="medium">
        <color theme="3"/>
      </top>
      <bottom style="medium">
        <color theme="3"/>
      </bottom>
      <diagonal/>
    </border>
    <border>
      <left/>
      <right style="medium">
        <color theme="6" tint="0.79998168889431442"/>
      </right>
      <top style="medium">
        <color theme="3"/>
      </top>
      <bottom/>
      <diagonal/>
    </border>
    <border>
      <left/>
      <right/>
      <top style="medium">
        <color theme="6" tint="0.79998168889431442"/>
      </top>
      <bottom/>
      <diagonal/>
    </border>
    <border>
      <left/>
      <right style="medium">
        <color theme="6" tint="0.79998168889431442"/>
      </right>
      <top style="medium">
        <color theme="6" tint="0.79998168889431442"/>
      </top>
      <bottom style="medium">
        <color theme="3"/>
      </bottom>
      <diagonal/>
    </border>
    <border>
      <left/>
      <right/>
      <top style="medium">
        <color theme="6" tint="0.79998168889431442"/>
      </top>
      <bottom style="medium">
        <color theme="3"/>
      </bottom>
      <diagonal/>
    </border>
    <border>
      <left/>
      <right/>
      <top style="thin">
        <color theme="3"/>
      </top>
      <bottom style="medium">
        <color theme="3"/>
      </bottom>
      <diagonal/>
    </border>
    <border>
      <left/>
      <right style="thin">
        <color theme="3"/>
      </right>
      <top style="thin">
        <color theme="3"/>
      </top>
      <bottom style="medium">
        <color theme="3"/>
      </bottom>
      <diagonal/>
    </border>
    <border>
      <left/>
      <right/>
      <top style="medium">
        <color theme="3"/>
      </top>
      <bottom style="thin">
        <color theme="3"/>
      </bottom>
      <diagonal/>
    </border>
    <border>
      <left/>
      <right style="thin">
        <color theme="3"/>
      </right>
      <top style="medium">
        <color theme="3"/>
      </top>
      <bottom style="thin">
        <color theme="3"/>
      </bottom>
      <diagonal/>
    </border>
    <border>
      <left/>
      <right/>
      <top style="thin">
        <color theme="2"/>
      </top>
      <bottom/>
      <diagonal/>
    </border>
    <border>
      <left style="thin">
        <color theme="3"/>
      </left>
      <right/>
      <top style="medium">
        <color theme="3"/>
      </top>
      <bottom style="medium">
        <color theme="3"/>
      </bottom>
      <diagonal/>
    </border>
    <border>
      <left style="thin">
        <color theme="3"/>
      </left>
      <right style="thin">
        <color theme="0"/>
      </right>
      <top style="medium">
        <color theme="3"/>
      </top>
      <bottom style="medium">
        <color theme="3"/>
      </bottom>
      <diagonal/>
    </border>
    <border>
      <left style="thin">
        <color theme="3"/>
      </left>
      <right style="thin">
        <color theme="0"/>
      </right>
      <top/>
      <bottom style="medium">
        <color theme="3"/>
      </bottom>
      <diagonal/>
    </border>
    <border>
      <left style="thin">
        <color theme="0"/>
      </left>
      <right/>
      <top/>
      <bottom/>
      <diagonal/>
    </border>
    <border>
      <left/>
      <right style="thin">
        <color theme="3"/>
      </right>
      <top/>
      <bottom/>
      <diagonal/>
    </border>
    <border>
      <left style="thin">
        <color theme="3"/>
      </left>
      <right style="thin">
        <color theme="0"/>
      </right>
      <top/>
      <bottom style="thin">
        <color theme="3"/>
      </bottom>
      <diagonal/>
    </border>
    <border>
      <left style="thin">
        <color theme="0"/>
      </left>
      <right/>
      <top style="thin">
        <color theme="2"/>
      </top>
      <bottom/>
      <diagonal/>
    </border>
    <border>
      <left style="thin">
        <color theme="3"/>
      </left>
      <right/>
      <top style="medium">
        <color theme="3"/>
      </top>
      <bottom style="thin">
        <color theme="3"/>
      </bottom>
      <diagonal/>
    </border>
    <border>
      <left style="medium">
        <color theme="6" tint="0.79998168889431442"/>
      </left>
      <right style="medium">
        <color theme="6" tint="0.79998168889431442"/>
      </right>
      <top/>
      <bottom style="medium">
        <color theme="3"/>
      </bottom>
      <diagonal/>
    </border>
    <border>
      <left style="medium">
        <color theme="6" tint="0.79998168889431442"/>
      </left>
      <right style="medium">
        <color theme="6" tint="0.79998168889431442"/>
      </right>
      <top style="medium">
        <color theme="6" tint="0.79998168889431442"/>
      </top>
      <bottom style="medium">
        <color theme="6" tint="0.79995117038483843"/>
      </bottom>
      <diagonal/>
    </border>
    <border>
      <left style="medium">
        <color theme="6" tint="0.79998168889431442"/>
      </left>
      <right style="medium">
        <color theme="6" tint="0.79995117038483843"/>
      </right>
      <top style="medium">
        <color theme="3"/>
      </top>
      <bottom/>
      <diagonal/>
    </border>
    <border>
      <left style="medium">
        <color theme="6" tint="0.79998168889431442"/>
      </left>
      <right style="medium">
        <color theme="6" tint="0.79995117038483843"/>
      </right>
      <top style="medium">
        <color theme="6" tint="0.79998168889431442"/>
      </top>
      <bottom style="medium">
        <color theme="6" tint="0.79998168889431442"/>
      </bottom>
      <diagonal/>
    </border>
    <border>
      <left style="medium">
        <color theme="6" tint="0.79998168889431442"/>
      </left>
      <right style="medium">
        <color theme="6" tint="0.79995117038483843"/>
      </right>
      <top/>
      <bottom style="medium">
        <color theme="3"/>
      </bottom>
      <diagonal/>
    </border>
    <border>
      <left style="medium">
        <color theme="4" tint="0.7999816888943144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4" fontId="12" fillId="0" borderId="0" applyFont="0" applyFill="0" applyBorder="0" applyProtection="0">
      <alignment horizontal="left" vertical="center" indent="1"/>
    </xf>
    <xf numFmtId="43"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15" fillId="0" borderId="72" applyNumberFormat="0" applyFill="0" applyAlignment="0" applyProtection="0"/>
    <xf numFmtId="0" fontId="16" fillId="0" borderId="73" applyNumberFormat="0" applyFill="0" applyAlignment="0" applyProtection="0"/>
    <xf numFmtId="0" fontId="17" fillId="0" borderId="74"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1" fillId="12" borderId="75" applyNumberFormat="0" applyAlignment="0" applyProtection="0"/>
    <xf numFmtId="0" fontId="22" fillId="13" borderId="76" applyNumberFormat="0" applyAlignment="0" applyProtection="0"/>
    <xf numFmtId="0" fontId="23" fillId="13" borderId="75" applyNumberFormat="0" applyAlignment="0" applyProtection="0"/>
    <xf numFmtId="0" fontId="24" fillId="0" borderId="77" applyNumberFormat="0" applyFill="0" applyAlignment="0" applyProtection="0"/>
    <xf numFmtId="0" fontId="25" fillId="14" borderId="78" applyNumberFormat="0" applyAlignment="0" applyProtection="0"/>
    <xf numFmtId="0" fontId="26" fillId="0" borderId="0" applyNumberFormat="0" applyFill="0" applyBorder="0" applyAlignment="0" applyProtection="0"/>
    <xf numFmtId="0" fontId="12" fillId="15" borderId="79" applyNumberFormat="0" applyFont="0" applyAlignment="0" applyProtection="0"/>
    <xf numFmtId="0" fontId="27" fillId="0" borderId="0" applyNumberFormat="0" applyFill="0" applyBorder="0" applyAlignment="0" applyProtection="0"/>
    <xf numFmtId="0" fontId="28" fillId="0" borderId="80" applyNumberFormat="0" applyFill="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66">
    <xf numFmtId="0" fontId="0" fillId="0" borderId="0" xfId="0"/>
    <xf numFmtId="0" fontId="3" fillId="0" borderId="0" xfId="0" applyFont="1" applyAlignment="1">
      <alignment horizontal="left" vertical="center"/>
    </xf>
    <xf numFmtId="0" fontId="4" fillId="0" borderId="0" xfId="0" applyFont="1" applyAlignment="1">
      <alignment horizontal="left" vertical="center" wrapText="1" inden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xf>
    <xf numFmtId="0" fontId="5" fillId="0" borderId="17" xfId="0" applyFont="1" applyBorder="1" applyAlignment="1">
      <alignment horizontal="left" vertical="center"/>
    </xf>
    <xf numFmtId="0" fontId="10" fillId="5" borderId="23" xfId="0" applyFont="1" applyFill="1" applyBorder="1" applyAlignment="1">
      <alignment horizontal="left" vertical="center" indent="1"/>
    </xf>
    <xf numFmtId="0" fontId="9" fillId="0" borderId="0" xfId="0" applyFont="1" applyAlignment="1">
      <alignment horizontal="left" vertical="center" indent="1"/>
    </xf>
    <xf numFmtId="0" fontId="10" fillId="5" borderId="3" xfId="0" applyFont="1" applyFill="1" applyBorder="1" applyAlignment="1">
      <alignment horizontal="left" vertical="center" indent="1"/>
    </xf>
    <xf numFmtId="0" fontId="10" fillId="5" borderId="25" xfId="0" applyFont="1" applyFill="1" applyBorder="1" applyAlignment="1">
      <alignment horizontal="center" vertical="center"/>
    </xf>
    <xf numFmtId="0" fontId="10" fillId="5" borderId="24" xfId="0" applyFont="1" applyFill="1" applyBorder="1" applyAlignment="1">
      <alignment horizontal="center" vertical="center"/>
    </xf>
    <xf numFmtId="0" fontId="6" fillId="0" borderId="27" xfId="0" applyFont="1" applyBorder="1" applyAlignment="1">
      <alignment horizontal="left" vertical="center" wrapText="1"/>
    </xf>
    <xf numFmtId="0" fontId="10" fillId="5" borderId="2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40" xfId="0" applyFont="1" applyFill="1" applyBorder="1" applyAlignment="1">
      <alignment horizontal="center" vertical="center"/>
    </xf>
    <xf numFmtId="0" fontId="10" fillId="5" borderId="44" xfId="0" applyFont="1" applyFill="1" applyBorder="1" applyAlignment="1">
      <alignment horizontal="center" vertical="center"/>
    </xf>
    <xf numFmtId="0" fontId="10" fillId="5" borderId="45" xfId="0" applyFont="1" applyFill="1" applyBorder="1" applyAlignment="1">
      <alignment horizontal="center" vertical="center"/>
    </xf>
    <xf numFmtId="0" fontId="10" fillId="5" borderId="47" xfId="0" applyFont="1" applyFill="1" applyBorder="1" applyAlignment="1">
      <alignment horizontal="left" vertical="center" indent="1"/>
    </xf>
    <xf numFmtId="0" fontId="10" fillId="5" borderId="48" xfId="0" applyFont="1" applyFill="1" applyBorder="1" applyAlignment="1">
      <alignment horizontal="left" vertical="center" indent="1"/>
    </xf>
    <xf numFmtId="0" fontId="10" fillId="5" borderId="38" xfId="0" applyFont="1" applyFill="1" applyBorder="1" applyAlignment="1">
      <alignment horizontal="center" vertical="center"/>
    </xf>
    <xf numFmtId="0" fontId="3" fillId="0" borderId="43" xfId="0" applyFont="1" applyBorder="1" applyAlignment="1">
      <alignment horizontal="left" vertical="center"/>
    </xf>
    <xf numFmtId="0" fontId="5" fillId="0" borderId="43" xfId="0" applyFont="1" applyBorder="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left" vertical="center" indent="1" shrinkToFit="1"/>
    </xf>
    <xf numFmtId="0" fontId="9" fillId="3" borderId="21" xfId="0" applyFont="1" applyFill="1" applyBorder="1" applyAlignment="1">
      <alignment horizontal="left" vertical="center" indent="1" shrinkToFit="1"/>
    </xf>
    <xf numFmtId="0" fontId="9" fillId="0" borderId="22" xfId="0" applyFont="1" applyBorder="1" applyAlignment="1">
      <alignment horizontal="left" vertical="center" indent="1" shrinkToFit="1"/>
    </xf>
    <xf numFmtId="0" fontId="9" fillId="3" borderId="15" xfId="0" applyFont="1" applyFill="1" applyBorder="1" applyAlignment="1">
      <alignment horizontal="left" vertical="center" indent="1" shrinkToFit="1"/>
    </xf>
    <xf numFmtId="0" fontId="9" fillId="0" borderId="21" xfId="0" applyFont="1" applyBorder="1" applyAlignment="1">
      <alignment horizontal="left" vertical="center" indent="1" shrinkToFit="1"/>
    </xf>
    <xf numFmtId="0" fontId="9" fillId="4" borderId="17" xfId="0" applyFont="1" applyFill="1" applyBorder="1" applyAlignment="1">
      <alignment horizontal="left" vertical="center" indent="1"/>
    </xf>
    <xf numFmtId="0" fontId="9" fillId="0" borderId="36" xfId="0" applyFont="1" applyBorder="1" applyAlignment="1">
      <alignment horizontal="left" vertical="center" indent="1" shrinkToFit="1"/>
    </xf>
    <xf numFmtId="0" fontId="9" fillId="7" borderId="32" xfId="0" applyFont="1" applyFill="1" applyBorder="1" applyAlignment="1">
      <alignment horizontal="left" vertical="center" indent="1" shrinkToFit="1"/>
    </xf>
    <xf numFmtId="0" fontId="9" fillId="0" borderId="17" xfId="0" applyFont="1" applyBorder="1" applyAlignment="1">
      <alignment horizontal="left" vertical="center" indent="1"/>
    </xf>
    <xf numFmtId="0" fontId="9" fillId="0" borderId="15" xfId="0" applyFont="1" applyBorder="1" applyAlignment="1">
      <alignment horizontal="left" vertical="center" indent="1" shrinkToFit="1"/>
    </xf>
    <xf numFmtId="0" fontId="9" fillId="3" borderId="20" xfId="0" applyFont="1" applyFill="1" applyBorder="1" applyAlignment="1">
      <alignment horizontal="left" vertical="center" indent="1" shrinkToFit="1"/>
    </xf>
    <xf numFmtId="0" fontId="9" fillId="7" borderId="33" xfId="0" applyFont="1" applyFill="1" applyBorder="1" applyAlignment="1">
      <alignment horizontal="left" vertical="center" indent="1" shrinkToFit="1"/>
    </xf>
    <xf numFmtId="0" fontId="9" fillId="0" borderId="33" xfId="0" applyFont="1" applyBorder="1" applyAlignment="1">
      <alignment horizontal="left" vertical="center" indent="1" shrinkToFit="1"/>
    </xf>
    <xf numFmtId="0" fontId="9" fillId="0" borderId="32" xfId="0" applyFont="1" applyBorder="1" applyAlignment="1">
      <alignment horizontal="left" vertical="center" indent="1" shrinkToFit="1"/>
    </xf>
    <xf numFmtId="0" fontId="9" fillId="7" borderId="40" xfId="0" applyFont="1" applyFill="1" applyBorder="1" applyAlignment="1">
      <alignment horizontal="left" vertical="center" indent="1" shrinkToFit="1"/>
    </xf>
    <xf numFmtId="0" fontId="9" fillId="3" borderId="17" xfId="0" applyFont="1" applyFill="1" applyBorder="1" applyAlignment="1">
      <alignment horizontal="left" vertical="center" indent="1" shrinkToFit="1"/>
    </xf>
    <xf numFmtId="0" fontId="9" fillId="0" borderId="11" xfId="0" applyFont="1" applyBorder="1" applyAlignment="1">
      <alignment horizontal="left" vertical="center" indent="1" shrinkToFit="1"/>
    </xf>
    <xf numFmtId="0" fontId="9" fillId="7" borderId="50" xfId="0" applyFont="1" applyFill="1" applyBorder="1" applyAlignment="1">
      <alignment horizontal="left" vertical="center" indent="1" shrinkToFit="1"/>
    </xf>
    <xf numFmtId="0" fontId="9" fillId="0" borderId="28" xfId="0" applyFont="1" applyBorder="1" applyAlignment="1">
      <alignment horizontal="left" vertical="center" indent="1" shrinkToFit="1"/>
    </xf>
    <xf numFmtId="0" fontId="9" fillId="7" borderId="7" xfId="0" applyFont="1" applyFill="1" applyBorder="1" applyAlignment="1">
      <alignment horizontal="left" vertical="center" indent="1" shrinkToFit="1"/>
    </xf>
    <xf numFmtId="0" fontId="9" fillId="0" borderId="17" xfId="0" applyFont="1" applyBorder="1" applyAlignment="1">
      <alignment horizontal="center" vertical="center"/>
    </xf>
    <xf numFmtId="0" fontId="9" fillId="0" borderId="49" xfId="0" applyFont="1" applyBorder="1" applyAlignment="1">
      <alignment horizontal="left" vertical="center" indent="1" shrinkToFit="1"/>
    </xf>
    <xf numFmtId="0" fontId="9" fillId="0" borderId="43" xfId="0" applyFont="1" applyBorder="1" applyAlignment="1">
      <alignment horizontal="left" vertical="center" indent="1" shrinkToFit="1"/>
    </xf>
    <xf numFmtId="0" fontId="9" fillId="0" borderId="18" xfId="0" applyFont="1" applyBorder="1" applyAlignment="1">
      <alignment horizontal="left" vertical="center" indent="1" shrinkToFit="1"/>
    </xf>
    <xf numFmtId="0" fontId="9" fillId="0" borderId="19" xfId="0" applyFont="1" applyBorder="1" applyAlignment="1">
      <alignment horizontal="left" vertical="center" indent="1" shrinkToFit="1"/>
    </xf>
    <xf numFmtId="0" fontId="9" fillId="0" borderId="37" xfId="0" applyFont="1" applyBorder="1" applyAlignment="1">
      <alignment horizontal="left" vertical="center" indent="1" shrinkToFit="1"/>
    </xf>
    <xf numFmtId="0" fontId="9" fillId="0" borderId="40" xfId="0" applyFont="1" applyBorder="1" applyAlignment="1">
      <alignment horizontal="left" vertical="center" indent="1" shrinkToFit="1"/>
    </xf>
    <xf numFmtId="0" fontId="9" fillId="7" borderId="31" xfId="0" applyFont="1" applyFill="1" applyBorder="1" applyAlignment="1">
      <alignment horizontal="left" vertical="center" indent="1" shrinkToFit="1"/>
    </xf>
    <xf numFmtId="0" fontId="9" fillId="7" borderId="51" xfId="0" applyFont="1" applyFill="1" applyBorder="1" applyAlignment="1">
      <alignment horizontal="left" vertical="center" indent="1" shrinkToFit="1"/>
    </xf>
    <xf numFmtId="0" fontId="0" fillId="0" borderId="7" xfId="0" applyBorder="1"/>
    <xf numFmtId="0" fontId="9" fillId="0" borderId="22" xfId="0" applyFont="1" applyBorder="1" applyAlignment="1">
      <alignment horizontal="left" vertical="center" indent="1"/>
    </xf>
    <xf numFmtId="0" fontId="9" fillId="4" borderId="20" xfId="0" applyFont="1" applyFill="1" applyBorder="1" applyAlignment="1">
      <alignment horizontal="left" vertical="center" indent="1"/>
    </xf>
    <xf numFmtId="0" fontId="4" fillId="2" borderId="11" xfId="0" applyFont="1" applyFill="1" applyBorder="1" applyAlignment="1">
      <alignment vertical="center" wrapText="1"/>
    </xf>
    <xf numFmtId="0" fontId="0" fillId="0" borderId="5" xfId="0" applyBorder="1"/>
    <xf numFmtId="0" fontId="4" fillId="2" borderId="0" xfId="0" applyFont="1" applyFill="1" applyAlignment="1">
      <alignment vertical="center" wrapText="1"/>
    </xf>
    <xf numFmtId="0" fontId="9" fillId="7" borderId="66" xfId="0" applyFont="1" applyFill="1" applyBorder="1" applyAlignment="1">
      <alignment horizontal="left" vertical="center" indent="1" shrinkToFit="1"/>
    </xf>
    <xf numFmtId="0" fontId="9" fillId="0" borderId="67" xfId="0" applyFont="1" applyBorder="1" applyAlignment="1">
      <alignment horizontal="left" vertical="center" indent="1" shrinkToFit="1"/>
    </xf>
    <xf numFmtId="0" fontId="8" fillId="5" borderId="57" xfId="0" applyFont="1" applyFill="1" applyBorder="1" applyAlignment="1">
      <alignment horizontal="left" vertical="center" indent="1"/>
    </xf>
    <xf numFmtId="0" fontId="8" fillId="5" borderId="61" xfId="0" applyFont="1" applyFill="1" applyBorder="1" applyAlignment="1">
      <alignment horizontal="left" vertical="center" indent="1"/>
    </xf>
    <xf numFmtId="0" fontId="8" fillId="5" borderId="64" xfId="0" applyFont="1" applyFill="1" applyBorder="1" applyAlignment="1">
      <alignment horizontal="left" vertical="center" indent="1"/>
    </xf>
    <xf numFmtId="166" fontId="9" fillId="6" borderId="6" xfId="1" applyNumberFormat="1" applyFont="1" applyFill="1" applyBorder="1">
      <alignment horizontal="left" vertical="center" indent="1"/>
    </xf>
    <xf numFmtId="166" fontId="9" fillId="7" borderId="8" xfId="1" applyNumberFormat="1" applyFont="1" applyFill="1" applyBorder="1">
      <alignment horizontal="left" vertical="center" indent="1"/>
    </xf>
    <xf numFmtId="166" fontId="7" fillId="8" borderId="5" xfId="1" applyNumberFormat="1" applyFont="1" applyFill="1" applyBorder="1">
      <alignment horizontal="left" vertical="center" indent="1"/>
    </xf>
    <xf numFmtId="166" fontId="3" fillId="6" borderId="0" xfId="1" applyNumberFormat="1" applyFont="1" applyFill="1">
      <alignment horizontal="left" vertical="center" indent="1"/>
    </xf>
    <xf numFmtId="166" fontId="3" fillId="7" borderId="8" xfId="1" applyNumberFormat="1" applyFont="1" applyFill="1" applyBorder="1">
      <alignment horizontal="left" vertical="center" indent="1"/>
    </xf>
    <xf numFmtId="166" fontId="4" fillId="8" borderId="12" xfId="1" applyNumberFormat="1" applyFont="1" applyFill="1" applyBorder="1">
      <alignment horizontal="left" vertical="center" indent="1"/>
    </xf>
    <xf numFmtId="166" fontId="3" fillId="6" borderId="63" xfId="1" applyNumberFormat="1" applyFont="1" applyFill="1" applyBorder="1">
      <alignment horizontal="left" vertical="center" indent="1"/>
    </xf>
    <xf numFmtId="166" fontId="3" fillId="7" borderId="60" xfId="1" applyNumberFormat="1" applyFont="1" applyFill="1" applyBorder="1">
      <alignment horizontal="left" vertical="center" indent="1"/>
    </xf>
    <xf numFmtId="166" fontId="4" fillId="8" borderId="59" xfId="1" applyNumberFormat="1" applyFont="1" applyFill="1" applyBorder="1">
      <alignment horizontal="left" vertical="center" indent="1"/>
    </xf>
    <xf numFmtId="166" fontId="12" fillId="6" borderId="65" xfId="1" applyNumberFormat="1" applyFill="1" applyBorder="1">
      <alignment horizontal="left" vertical="center" indent="1"/>
    </xf>
    <xf numFmtId="166" fontId="12" fillId="7" borderId="0" xfId="1" applyNumberFormat="1" applyFill="1">
      <alignment horizontal="left" vertical="center" indent="1"/>
    </xf>
    <xf numFmtId="166" fontId="13" fillId="8" borderId="58" xfId="1" applyNumberFormat="1" applyFont="1" applyFill="1" applyBorder="1">
      <alignment horizontal="left" vertical="center" indent="1"/>
    </xf>
    <xf numFmtId="166" fontId="9" fillId="0" borderId="41" xfId="0" applyNumberFormat="1" applyFont="1" applyBorder="1" applyAlignment="1">
      <alignment horizontal="right" vertical="center" indent="1"/>
    </xf>
    <xf numFmtId="166" fontId="9" fillId="0" borderId="0" xfId="0" applyNumberFormat="1" applyFont="1" applyAlignment="1">
      <alignment horizontal="right" vertical="center" indent="1"/>
    </xf>
    <xf numFmtId="166" fontId="9" fillId="0" borderId="30" xfId="0" applyNumberFormat="1" applyFont="1" applyBorder="1" applyAlignment="1">
      <alignment horizontal="right" vertical="center" indent="1"/>
    </xf>
    <xf numFmtId="166" fontId="9" fillId="7" borderId="32" xfId="0" applyNumberFormat="1" applyFont="1" applyFill="1" applyBorder="1" applyAlignment="1">
      <alignment horizontal="right" vertical="center" indent="1"/>
    </xf>
    <xf numFmtId="166" fontId="9" fillId="0" borderId="32" xfId="0" applyNumberFormat="1" applyFont="1" applyBorder="1" applyAlignment="1">
      <alignment horizontal="right" vertical="center" indent="1"/>
    </xf>
    <xf numFmtId="166" fontId="9" fillId="0" borderId="36" xfId="0" applyNumberFormat="1" applyFont="1" applyBorder="1" applyAlignment="1">
      <alignment horizontal="right" vertical="center" indent="1"/>
    </xf>
    <xf numFmtId="166" fontId="9" fillId="7" borderId="34" xfId="0" applyNumberFormat="1" applyFont="1" applyFill="1" applyBorder="1" applyAlignment="1">
      <alignment horizontal="right" vertical="center" indent="1"/>
    </xf>
    <xf numFmtId="166" fontId="9" fillId="7" borderId="33" xfId="0" applyNumberFormat="1" applyFont="1" applyFill="1" applyBorder="1" applyAlignment="1">
      <alignment horizontal="right" vertical="center" indent="1"/>
    </xf>
    <xf numFmtId="166" fontId="9" fillId="7" borderId="36" xfId="0" applyNumberFormat="1" applyFont="1" applyFill="1" applyBorder="1" applyAlignment="1">
      <alignment horizontal="right" vertical="center" indent="1"/>
    </xf>
    <xf numFmtId="166" fontId="9" fillId="0" borderId="67" xfId="0" applyNumberFormat="1" applyFont="1" applyBorder="1" applyAlignment="1">
      <alignment horizontal="right" vertical="center" indent="1"/>
    </xf>
    <xf numFmtId="166" fontId="9" fillId="7" borderId="66" xfId="0" applyNumberFormat="1" applyFont="1" applyFill="1" applyBorder="1" applyAlignment="1">
      <alignment horizontal="right" vertical="center" indent="1"/>
    </xf>
    <xf numFmtId="166" fontId="9" fillId="7" borderId="35" xfId="0" applyNumberFormat="1" applyFont="1" applyFill="1" applyBorder="1" applyAlignment="1">
      <alignment horizontal="right" vertical="center" indent="1"/>
    </xf>
    <xf numFmtId="166" fontId="10" fillId="5" borderId="45" xfId="0" applyNumberFormat="1" applyFont="1" applyFill="1" applyBorder="1" applyAlignment="1">
      <alignment horizontal="right" vertical="center" indent="1"/>
    </xf>
    <xf numFmtId="166" fontId="10" fillId="5" borderId="38" xfId="0" applyNumberFormat="1" applyFont="1" applyFill="1" applyBorder="1" applyAlignment="1">
      <alignment horizontal="right" vertical="center" indent="1"/>
    </xf>
    <xf numFmtId="166" fontId="10" fillId="5" borderId="44" xfId="0" applyNumberFormat="1" applyFont="1" applyFill="1" applyBorder="1" applyAlignment="1">
      <alignment horizontal="right" vertical="center" indent="1"/>
    </xf>
    <xf numFmtId="166" fontId="9" fillId="0" borderId="20" xfId="0" applyNumberFormat="1" applyFont="1" applyBorder="1" applyAlignment="1">
      <alignment horizontal="right" vertical="center" indent="1"/>
    </xf>
    <xf numFmtId="166" fontId="9" fillId="3" borderId="15" xfId="0" applyNumberFormat="1" applyFont="1" applyFill="1" applyBorder="1" applyAlignment="1">
      <alignment horizontal="right" vertical="center" indent="1"/>
    </xf>
    <xf numFmtId="166" fontId="9" fillId="0" borderId="15" xfId="0" applyNumberFormat="1" applyFont="1" applyBorder="1" applyAlignment="1">
      <alignment horizontal="right" vertical="center" indent="1"/>
    </xf>
    <xf numFmtId="166" fontId="9" fillId="3" borderId="21" xfId="0" applyNumberFormat="1" applyFont="1" applyFill="1" applyBorder="1" applyAlignment="1">
      <alignment horizontal="right" vertical="center" indent="1"/>
    </xf>
    <xf numFmtId="166" fontId="9" fillId="0" borderId="16" xfId="0" applyNumberFormat="1" applyFont="1" applyBorder="1" applyAlignment="1">
      <alignment horizontal="right" vertical="center" indent="1"/>
    </xf>
    <xf numFmtId="166" fontId="9" fillId="3" borderId="20" xfId="0" applyNumberFormat="1" applyFont="1" applyFill="1" applyBorder="1" applyAlignment="1">
      <alignment horizontal="right" vertical="center" indent="1"/>
    </xf>
    <xf numFmtId="166" fontId="9" fillId="3" borderId="18" xfId="0" applyNumberFormat="1" applyFont="1" applyFill="1" applyBorder="1" applyAlignment="1">
      <alignment horizontal="right" vertical="center" indent="1"/>
    </xf>
    <xf numFmtId="166" fontId="9" fillId="0" borderId="21" xfId="0" applyNumberFormat="1" applyFont="1" applyBorder="1" applyAlignment="1">
      <alignment horizontal="right" vertical="center" indent="1"/>
    </xf>
    <xf numFmtId="166" fontId="9" fillId="0" borderId="17" xfId="0" applyNumberFormat="1" applyFont="1" applyBorder="1" applyAlignment="1">
      <alignment horizontal="right" vertical="center" indent="1"/>
    </xf>
    <xf numFmtId="166" fontId="9" fillId="3" borderId="16" xfId="0" applyNumberFormat="1" applyFont="1" applyFill="1" applyBorder="1" applyAlignment="1">
      <alignment horizontal="right" vertical="center" indent="1"/>
    </xf>
    <xf numFmtId="166" fontId="7" fillId="4" borderId="21" xfId="0" applyNumberFormat="1" applyFont="1" applyFill="1" applyBorder="1" applyAlignment="1">
      <alignment horizontal="right" vertical="center" indent="1"/>
    </xf>
    <xf numFmtId="166" fontId="9" fillId="4" borderId="21" xfId="0" applyNumberFormat="1" applyFont="1" applyFill="1" applyBorder="1" applyAlignment="1">
      <alignment horizontal="right" vertical="center" indent="1"/>
    </xf>
    <xf numFmtId="166" fontId="9" fillId="4" borderId="71" xfId="0" applyNumberFormat="1" applyFont="1" applyFill="1" applyBorder="1" applyAlignment="1">
      <alignment horizontal="right" vertical="center" indent="1"/>
    </xf>
    <xf numFmtId="166" fontId="9" fillId="0" borderId="22" xfId="0" applyNumberFormat="1" applyFont="1" applyBorder="1" applyAlignment="1">
      <alignment horizontal="right" vertical="center" indent="1"/>
    </xf>
    <xf numFmtId="166" fontId="9" fillId="0" borderId="39" xfId="0" applyNumberFormat="1" applyFont="1" applyBorder="1" applyAlignment="1">
      <alignment horizontal="right" vertical="center" indent="1"/>
    </xf>
    <xf numFmtId="166" fontId="9" fillId="0" borderId="37" xfId="0" applyNumberFormat="1" applyFont="1" applyBorder="1" applyAlignment="1">
      <alignment horizontal="right" vertical="center" indent="1"/>
    </xf>
    <xf numFmtId="166" fontId="9" fillId="0" borderId="33" xfId="0" applyNumberFormat="1" applyFont="1" applyBorder="1" applyAlignment="1">
      <alignment horizontal="right" vertical="center" indent="1"/>
    </xf>
    <xf numFmtId="166" fontId="9" fillId="7" borderId="40" xfId="0" applyNumberFormat="1" applyFont="1" applyFill="1" applyBorder="1" applyAlignment="1">
      <alignment horizontal="right" vertical="center" indent="1"/>
    </xf>
    <xf numFmtId="166" fontId="10" fillId="5" borderId="42" xfId="0" applyNumberFormat="1" applyFont="1" applyFill="1" applyBorder="1" applyAlignment="1">
      <alignment horizontal="right" vertical="center" indent="1"/>
    </xf>
    <xf numFmtId="166" fontId="10" fillId="5" borderId="46" xfId="0" applyNumberFormat="1" applyFont="1" applyFill="1" applyBorder="1" applyAlignment="1">
      <alignment horizontal="right" vertical="center" indent="1"/>
    </xf>
    <xf numFmtId="166" fontId="9" fillId="3" borderId="22" xfId="0" applyNumberFormat="1" applyFont="1" applyFill="1" applyBorder="1" applyAlignment="1">
      <alignment horizontal="right" vertical="center" indent="1"/>
    </xf>
    <xf numFmtId="166" fontId="9" fillId="0" borderId="68" xfId="0" applyNumberFormat="1" applyFont="1" applyBorder="1" applyAlignment="1">
      <alignment horizontal="right" vertical="center" indent="1"/>
    </xf>
    <xf numFmtId="166" fontId="9" fillId="0" borderId="49" xfId="0" applyNumberFormat="1" applyFont="1" applyBorder="1" applyAlignment="1">
      <alignment horizontal="right" vertical="center" indent="1"/>
    </xf>
    <xf numFmtId="166" fontId="9" fillId="7" borderId="69" xfId="0" applyNumberFormat="1" applyFont="1" applyFill="1" applyBorder="1" applyAlignment="1">
      <alignment horizontal="right" vertical="center" indent="1"/>
    </xf>
    <xf numFmtId="166" fontId="9" fillId="7" borderId="31" xfId="0" applyNumberFormat="1" applyFont="1" applyFill="1" applyBorder="1" applyAlignment="1">
      <alignment horizontal="right" vertical="center" indent="1"/>
    </xf>
    <xf numFmtId="166" fontId="9" fillId="0" borderId="40" xfId="0" applyNumberFormat="1" applyFont="1" applyBorder="1" applyAlignment="1">
      <alignment horizontal="right" vertical="center" indent="1"/>
    </xf>
    <xf numFmtId="166" fontId="9" fillId="0" borderId="70" xfId="0" applyNumberFormat="1" applyFont="1" applyBorder="1" applyAlignment="1">
      <alignment horizontal="right" vertical="center" indent="1"/>
    </xf>
    <xf numFmtId="166" fontId="9" fillId="0" borderId="35" xfId="0" applyNumberFormat="1" applyFont="1" applyBorder="1" applyAlignment="1">
      <alignment horizontal="right" vertical="center" indent="1"/>
    </xf>
    <xf numFmtId="166" fontId="10" fillId="5" borderId="26" xfId="0" applyNumberFormat="1" applyFont="1" applyFill="1" applyBorder="1" applyAlignment="1">
      <alignment horizontal="right" vertical="center" indent="1"/>
    </xf>
    <xf numFmtId="166" fontId="10" fillId="5" borderId="4" xfId="0" applyNumberFormat="1" applyFont="1" applyFill="1" applyBorder="1" applyAlignment="1">
      <alignment horizontal="right" vertical="center" indent="1"/>
    </xf>
    <xf numFmtId="166" fontId="9" fillId="0" borderId="43" xfId="0" applyNumberFormat="1" applyFont="1" applyBorder="1" applyAlignment="1">
      <alignment horizontal="right" vertical="center" indent="1"/>
    </xf>
    <xf numFmtId="166" fontId="9" fillId="7" borderId="67" xfId="0" applyNumberFormat="1" applyFont="1" applyFill="1" applyBorder="1" applyAlignment="1">
      <alignment horizontal="right" vertical="center" indent="1"/>
    </xf>
    <xf numFmtId="166" fontId="9" fillId="0" borderId="34" xfId="0" applyNumberFormat="1" applyFont="1" applyBorder="1" applyAlignment="1">
      <alignment horizontal="right" vertical="center" indent="1"/>
    </xf>
    <xf numFmtId="166" fontId="9" fillId="7" borderId="43" xfId="0" applyNumberFormat="1" applyFont="1" applyFill="1" applyBorder="1" applyAlignment="1">
      <alignment horizontal="right" vertical="center" indent="1"/>
    </xf>
    <xf numFmtId="166" fontId="10" fillId="5" borderId="41" xfId="0" applyNumberFormat="1" applyFont="1" applyFill="1" applyBorder="1" applyAlignment="1">
      <alignment horizontal="right" vertical="center" indent="1"/>
    </xf>
    <xf numFmtId="166" fontId="10" fillId="5" borderId="29" xfId="0" applyNumberFormat="1" applyFont="1" applyFill="1" applyBorder="1" applyAlignment="1">
      <alignment horizontal="right" vertical="center" indent="1"/>
    </xf>
    <xf numFmtId="166" fontId="9" fillId="4" borderId="17" xfId="0" applyNumberFormat="1" applyFont="1" applyFill="1" applyBorder="1" applyAlignment="1">
      <alignment horizontal="right" vertical="center" indent="1"/>
    </xf>
    <xf numFmtId="166" fontId="9" fillId="4" borderId="0" xfId="0" applyNumberFormat="1" applyFont="1" applyFill="1" applyAlignment="1">
      <alignment horizontal="right" vertical="center" indent="1"/>
    </xf>
    <xf numFmtId="166" fontId="9" fillId="7" borderId="28" xfId="0" applyNumberFormat="1" applyFont="1" applyFill="1" applyBorder="1" applyAlignment="1">
      <alignment horizontal="right" vertical="center" indent="1"/>
    </xf>
    <xf numFmtId="166" fontId="9" fillId="7" borderId="52" xfId="0" applyNumberFormat="1" applyFont="1" applyFill="1" applyBorder="1" applyAlignment="1">
      <alignment horizontal="right" vertical="center" indent="1"/>
    </xf>
    <xf numFmtId="166" fontId="10" fillId="5" borderId="5" xfId="0" applyNumberFormat="1" applyFont="1" applyFill="1" applyBorder="1" applyAlignment="1">
      <alignment horizontal="right" vertical="center" indent="1"/>
    </xf>
    <xf numFmtId="166" fontId="9" fillId="4" borderId="20" xfId="0" applyNumberFormat="1" applyFont="1" applyFill="1" applyBorder="1" applyAlignment="1">
      <alignment horizontal="right" vertical="center" indent="1"/>
    </xf>
    <xf numFmtId="0" fontId="8" fillId="5" borderId="2" xfId="0" applyFont="1" applyFill="1" applyBorder="1" applyAlignment="1">
      <alignment horizontal="left" vertical="center" indent="1"/>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3" fillId="0" borderId="1" xfId="0" applyFont="1" applyBorder="1" applyAlignment="1">
      <alignment horizontal="left" vertical="center"/>
    </xf>
    <xf numFmtId="0" fontId="11" fillId="4" borderId="0" xfId="0" applyFont="1" applyFill="1" applyAlignment="1">
      <alignment horizontal="left" vertical="center" indent="1"/>
    </xf>
    <xf numFmtId="0" fontId="7" fillId="8" borderId="5"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3" fillId="6" borderId="55" xfId="0" applyFont="1" applyFill="1" applyBorder="1" applyAlignment="1">
      <alignment horizontal="left" vertical="center" wrapText="1" indent="1"/>
    </xf>
    <xf numFmtId="0" fontId="3" fillId="6" borderId="56" xfId="0" applyFont="1" applyFill="1" applyBorder="1" applyAlignment="1">
      <alignment horizontal="left" vertical="center" wrapText="1" indent="1"/>
    </xf>
    <xf numFmtId="0" fontId="3" fillId="7" borderId="53" xfId="0" applyFont="1" applyFill="1" applyBorder="1" applyAlignment="1">
      <alignment horizontal="left" vertical="center" wrapText="1" indent="1"/>
    </xf>
    <xf numFmtId="0" fontId="3" fillId="7" borderId="54" xfId="0" applyFont="1" applyFill="1" applyBorder="1" applyAlignment="1">
      <alignment horizontal="left" vertical="center" wrapText="1" indent="1"/>
    </xf>
    <xf numFmtId="0" fontId="4" fillId="8" borderId="5" xfId="0" applyFont="1" applyFill="1" applyBorder="1" applyAlignment="1">
      <alignment horizontal="left" vertical="center" wrapText="1" indent="1"/>
    </xf>
    <xf numFmtId="0" fontId="4" fillId="8" borderId="10" xfId="0" applyFont="1" applyFill="1" applyBorder="1" applyAlignment="1">
      <alignment horizontal="left" vertical="center" wrapText="1" indent="1"/>
    </xf>
    <xf numFmtId="0" fontId="8" fillId="5" borderId="13" xfId="0" applyFont="1" applyFill="1" applyBorder="1" applyAlignment="1">
      <alignment horizontal="left" vertical="center" indent="1"/>
    </xf>
    <xf numFmtId="0" fontId="8" fillId="5" borderId="0" xfId="0" applyFont="1" applyFill="1" applyAlignment="1">
      <alignment horizontal="left" vertical="center" indent="1"/>
    </xf>
    <xf numFmtId="0" fontId="8" fillId="5" borderId="1" xfId="0" applyFont="1" applyFill="1" applyBorder="1" applyAlignment="1">
      <alignment horizontal="left" vertical="center" indent="1"/>
    </xf>
    <xf numFmtId="0" fontId="8" fillId="5" borderId="2" xfId="0" applyFont="1" applyFill="1" applyBorder="1" applyAlignment="1">
      <alignment horizontal="left" vertical="center" indent="1"/>
    </xf>
    <xf numFmtId="0" fontId="8" fillId="5" borderId="14" xfId="0" applyFont="1" applyFill="1" applyBorder="1" applyAlignment="1">
      <alignment horizontal="left" vertical="center" indent="1"/>
    </xf>
    <xf numFmtId="0" fontId="9" fillId="6" borderId="6" xfId="0" applyFont="1" applyFill="1" applyBorder="1" applyAlignment="1">
      <alignment horizontal="left" vertical="center" wrapText="1" indent="1"/>
    </xf>
    <xf numFmtId="0" fontId="9" fillId="6" borderId="9" xfId="0" applyFont="1" applyFill="1" applyBorder="1" applyAlignment="1">
      <alignment horizontal="left" vertical="center" wrapText="1" indent="1"/>
    </xf>
    <xf numFmtId="0" fontId="9" fillId="7" borderId="53" xfId="0" applyFont="1" applyFill="1" applyBorder="1" applyAlignment="1">
      <alignment horizontal="left" vertical="center" wrapText="1" indent="1"/>
    </xf>
    <xf numFmtId="0" fontId="9" fillId="7" borderId="54" xfId="0" applyFont="1" applyFill="1" applyBorder="1" applyAlignment="1">
      <alignment horizontal="left" vertical="center" wrapText="1" indent="1"/>
    </xf>
    <xf numFmtId="0" fontId="7" fillId="8" borderId="5" xfId="0" applyFont="1" applyFill="1" applyBorder="1" applyAlignment="1">
      <alignment horizontal="right" vertical="center" indent="1" shrinkToFit="1"/>
    </xf>
    <xf numFmtId="0" fontId="7" fillId="8" borderId="10" xfId="0" applyFont="1" applyFill="1" applyBorder="1" applyAlignment="1">
      <alignment horizontal="right" vertical="center" indent="1" shrinkToFit="1"/>
    </xf>
    <xf numFmtId="0" fontId="9" fillId="6" borderId="6" xfId="0" applyFont="1" applyFill="1" applyBorder="1" applyAlignment="1">
      <alignment horizontal="left" vertical="center" indent="1" shrinkToFit="1"/>
    </xf>
    <xf numFmtId="0" fontId="9" fillId="6" borderId="9" xfId="0" applyFont="1" applyFill="1" applyBorder="1" applyAlignment="1">
      <alignment horizontal="left" vertical="center" indent="1" shrinkToFit="1"/>
    </xf>
    <xf numFmtId="0" fontId="9" fillId="7" borderId="0" xfId="0" applyFont="1" applyFill="1" applyAlignment="1">
      <alignment horizontal="left" vertical="center" indent="1" shrinkToFit="1"/>
    </xf>
    <xf numFmtId="0" fontId="9" fillId="7" borderId="62" xfId="0" applyFont="1" applyFill="1" applyBorder="1" applyAlignment="1">
      <alignment horizontal="left" vertical="center" indent="1" shrinkToFi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1"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160">
    <dxf>
      <font>
        <strike val="0"/>
        <outline val="0"/>
        <shadow val="0"/>
        <u val="none"/>
        <vertAlign val="baseline"/>
        <sz val="10"/>
        <color theme="3"/>
        <name val="Microsoft Sans Serif"/>
        <scheme val="minor"/>
      </font>
      <numFmt numFmtId="166" formatCode="&quot;$&quot;#,##0"/>
    </dxf>
    <dxf>
      <numFmt numFmtId="167" formatCode="&quot;£&quot;#,##0"/>
    </dxf>
    <dxf>
      <font>
        <strike val="0"/>
        <outline val="0"/>
        <shadow val="0"/>
        <u val="none"/>
        <vertAlign val="baseline"/>
        <sz val="10"/>
        <color theme="3"/>
        <name val="Microsoft Sans Serif"/>
        <scheme val="minor"/>
      </font>
      <numFmt numFmtId="166" formatCode="&quot;$&quot;#,##0"/>
    </dxf>
    <dxf>
      <numFmt numFmtId="167" formatCode="&quot;£&quot;#,##0"/>
    </dxf>
    <dxf>
      <font>
        <strike val="0"/>
        <outline val="0"/>
        <shadow val="0"/>
        <u val="none"/>
        <vertAlign val="baseline"/>
        <sz val="10"/>
        <color theme="3"/>
        <name val="Microsoft Sans Serif"/>
        <scheme val="minor"/>
      </font>
      <numFmt numFmtId="166" formatCode="&quot;$&quot;#,##0"/>
    </dxf>
    <dxf>
      <numFmt numFmtId="167" formatCode="&quot;£&quot;#,##0"/>
    </dxf>
    <dxf>
      <font>
        <strike val="0"/>
        <outline val="0"/>
        <shadow val="0"/>
        <u val="none"/>
        <vertAlign val="baseline"/>
        <sz val="10"/>
        <color theme="3"/>
        <name val="Microsoft Sans Serif"/>
        <scheme val="minor"/>
      </font>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dxf>
    <dxf>
      <font>
        <strike val="0"/>
        <outline val="0"/>
        <shadow val="0"/>
        <u val="none"/>
        <vertAlign val="baseline"/>
        <sz val="10"/>
        <color theme="3"/>
        <name val="Microsoft Sans Serif"/>
        <scheme val="minor"/>
      </font>
      <numFmt numFmtId="166" formatCode="&quot;$&quot;#,##0"/>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outline="0">
        <left/>
        <right style="thin">
          <color theme="4" tint="0.39994506668294322"/>
        </right>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dxf>
    <dxf>
      <font>
        <strike val="0"/>
        <outline val="0"/>
        <shadow val="0"/>
        <u val="none"/>
        <vertAlign val="baseline"/>
        <sz val="10"/>
        <color theme="3"/>
        <name val="Microsoft Sans Serif"/>
        <scheme val="minor"/>
      </font>
      <alignment horizontal="left" vertical="center" textRotation="0" wrapText="0" relativeIndent="1" justifyLastLine="0" shrinkToFit="1"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wrapText="0" relativeIndent="1" justifyLastLine="0" readingOrder="0"/>
      <border diagonalUp="0" diagonalDown="0" outline="0">
        <left style="medium">
          <color theme="4" tint="0.79998168889431442"/>
        </left>
        <right style="medium">
          <color theme="4" tint="0.79998168889431442"/>
        </right>
        <top/>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alignment horizontal="left" vertical="center" textRotation="0" indent="0" justifyLastLine="0" readingOrder="0"/>
    </dxf>
    <dxf>
      <font>
        <strike val="0"/>
        <outline val="0"/>
        <shadow val="0"/>
        <u val="none"/>
        <vertAlign val="baseline"/>
        <sz val="10"/>
        <color theme="3"/>
        <name val="Microsoft Sans Serif"/>
        <scheme val="minor"/>
      </font>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6" tint="0.79998168889431442"/>
        </right>
        <top/>
        <bottom/>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right style="medium">
          <color theme="3"/>
        </right>
        <top style="medium">
          <color theme="3"/>
        </top>
        <bottom style="medium">
          <color theme="3"/>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5117038483843"/>
        </right>
        <top/>
        <bottom/>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right style="medium">
          <color theme="4" tint="0.79998168889431442"/>
        </right>
        <top style="medium">
          <color theme="3"/>
        </top>
        <bottom style="medium">
          <color theme="3"/>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3"/>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right style="medium">
          <color theme="6" tint="0.79998168889431442"/>
        </right>
        <top/>
        <bottom/>
      </border>
    </dxf>
    <dxf>
      <font>
        <b val="0"/>
        <i val="0"/>
        <strike val="0"/>
        <condense val="0"/>
        <extend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indent="1" justifyLastLine="0" shrinkToFit="0" readingOrder="0"/>
      <border diagonalUp="0" diagonalDown="0" outline="0">
        <left style="medium">
          <color theme="3"/>
        </left>
        <right style="medium">
          <color theme="6" tint="0.79998168889431442"/>
        </right>
        <top style="medium">
          <color theme="3"/>
        </top>
        <bottom style="medium">
          <color theme="3"/>
        </bottom>
      </border>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4" tint="0.79998168889431442"/>
        </left>
        <right style="medium">
          <color theme="3"/>
        </right>
        <top style="medium">
          <color theme="3"/>
        </top>
        <bottom style="medium">
          <color theme="6" tint="0.79998168889431442"/>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4" tint="0.79998168889431442"/>
        </right>
        <top style="medium">
          <color theme="3"/>
        </top>
        <bottom style="medium">
          <color theme="3"/>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4" tint="0.79998168889431442"/>
        </right>
        <top style="medium">
          <color theme="3"/>
        </top>
        <bottom style="medium">
          <color theme="3"/>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relativeIndent="1" justifyLastLine="0" readingOrder="0"/>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border diagonalUp="0" diagonalDown="0">
        <left style="medium">
          <color theme="4" tint="0.79998168889431442"/>
        </left>
        <right style="medium">
          <color theme="4" tint="0.79998168889431442"/>
        </right>
        <top/>
        <bottom/>
        <vertical style="medium">
          <color theme="4" tint="0.79998168889431442"/>
        </vertical>
        <horizontal/>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wrapText="0" relativeIndent="1" justifyLastLine="0" readingOrder="0"/>
      <border diagonalUp="0" diagonalDown="0" outline="0">
        <left/>
        <right style="medium">
          <color theme="4" tint="0.79998168889431442"/>
        </right>
        <top/>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right style="medium">
          <color theme="4" tint="0.79998168889431442"/>
        </right>
        <top/>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wrapText="0" relativeIndent="1" justifyLastLine="0" readingOrder="0"/>
      <border diagonalUp="0" diagonalDown="0" outline="0">
        <left/>
        <right style="medium">
          <color theme="4" tint="0.79998168889431442"/>
        </right>
        <top/>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4" tint="0.79998168889431442"/>
        </right>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right style="medium">
          <color theme="4" tint="0.79998168889431442"/>
        </right>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style="medium">
          <color theme="4" tint="0.79998168889431442"/>
        </left>
        <right style="medium">
          <color theme="4" tint="0.79998168889431442"/>
        </right>
        <top/>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wrapText="0" relativeIndent="1" justifyLastLine="0" readingOrder="0"/>
      <border diagonalUp="0" diagonalDown="0" outline="0">
        <left/>
        <right style="medium">
          <color theme="4" tint="0.79998168889431442"/>
        </right>
        <top/>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thin">
          <color theme="4" tint="0.39994506668294322"/>
        </left>
        <right style="medium">
          <color theme="4" tint="0.79998168889431442"/>
        </right>
        <top/>
        <bottom/>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4" tint="0.79998168889431442"/>
        </left>
        <right style="medium">
          <color theme="4" tint="0.79998168889431442"/>
        </right>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left style="medium">
          <color theme="4" tint="0.79998168889431442"/>
        </left>
        <right style="medium">
          <color theme="4" tint="0.79998168889431442"/>
        </right>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4" tint="0.79998168889431442"/>
        </right>
      </border>
    </dxf>
    <dxf>
      <font>
        <strike val="0"/>
        <outline val="0"/>
        <shadow val="0"/>
        <u val="none"/>
        <vertAlign val="baseline"/>
        <sz val="10"/>
        <color theme="3"/>
        <name val="Microsoft Sans Serif"/>
        <scheme val="minor"/>
      </font>
      <numFmt numFmtId="167" formatCode="&quot;£&quot;#,##0"/>
      <fill>
        <patternFill patternType="solid">
          <fgColor indexed="64"/>
          <bgColor theme="4"/>
        </patternFill>
      </fill>
      <alignment horizontal="right" vertical="center" textRotation="0" wrapText="0" indent="0" justifyLastLine="0" shrinkToFit="0" readingOrder="0"/>
      <border diagonalUp="0" diagonalDown="0" outline="0">
        <right style="medium">
          <color theme="4" tint="0.79998168889431442"/>
        </right>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right style="medium">
          <color theme="4" tint="0.79998168889431442"/>
        </right>
        <top/>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wrapText="0" relativeIndent="1" justifyLastLine="0" readingOrder="0"/>
      <border diagonalUp="0" diagonalDown="0" outline="0">
        <left/>
        <right style="medium">
          <color theme="4" tint="0.79998168889431442"/>
        </right>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3"/>
        <name val="Microsoft Sans Serif"/>
        <scheme val="minor"/>
      </font>
      <fill>
        <patternFill patternType="solid">
          <fgColor indexed="64"/>
          <bgColor theme="4"/>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6" tint="0.79998168889431442"/>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6" tint="0.79998168889431442"/>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relativeIndent="1" justifyLastLine="0" readingOrder="0"/>
      <border diagonalUp="0" diagonalDown="0">
        <left style="medium">
          <color theme="4" tint="0.79998168889431442"/>
        </left>
        <right style="medium">
          <color theme="4" tint="0.79998168889431442"/>
        </right>
        <top/>
        <bottom/>
        <horizontal/>
      </border>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6" tint="0.79998168889431442"/>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6" tint="0.79998168889431442"/>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outline="0">
        <left/>
        <right style="thin">
          <color theme="4" tint="0.39994506668294322"/>
        </right>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relativeIndent="1" justifyLastLine="0" readingOrder="0"/>
      <border diagonalUp="0" diagonalDown="0">
        <left style="medium">
          <color theme="3"/>
        </left>
        <right style="medium">
          <color theme="6" tint="0.79998168889431442"/>
        </right>
        <top style="medium">
          <color theme="3"/>
        </top>
        <bottom style="medium">
          <color theme="3"/>
        </bottom>
        <vertical/>
        <horizontal/>
      </border>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top/>
        <bottom/>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right style="medium">
          <color theme="3"/>
        </right>
        <top style="medium">
          <color theme="3"/>
        </top>
        <bottom style="medium">
          <color theme="3"/>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thin">
          <color theme="4" tint="0.39994506668294322"/>
        </left>
        <right style="medium">
          <color theme="6" tint="0.79998168889431442"/>
        </right>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right style="medium">
          <color theme="6" tint="0.79998168889431442"/>
        </right>
        <top style="medium">
          <color theme="3"/>
        </top>
        <bottom style="medium">
          <color theme="3"/>
        </bottom>
      </border>
    </dxf>
    <dxf>
      <font>
        <strike val="0"/>
        <outline val="0"/>
        <shadow val="0"/>
        <u val="none"/>
        <vertAlign val="baseline"/>
        <sz val="10"/>
        <color theme="3"/>
        <name val="Microsoft Sans Serif"/>
        <scheme val="minor"/>
      </font>
      <numFmt numFmtId="166" formatCode="&quot;$&quot;#,##0"/>
      <fill>
        <patternFill patternType="none">
          <fgColor indexed="64"/>
          <bgColor indexed="65"/>
        </patternFill>
      </fill>
      <alignment horizontal="right" vertical="center" textRotation="0" wrapText="0" indent="1" justifyLastLine="0" shrinkToFit="0" readingOrder="0"/>
      <border diagonalUp="0" diagonalDown="0" outline="0">
        <left style="medium">
          <color theme="6" tint="0.79998168889431442"/>
        </left>
        <right style="medium">
          <color theme="6" tint="0.79998168889431442"/>
        </right>
      </border>
    </dxf>
    <dxf>
      <font>
        <b val="0"/>
        <i val="0"/>
        <strike val="0"/>
        <condense val="0"/>
        <extend val="0"/>
        <outline val="0"/>
        <shadow val="0"/>
        <u val="none"/>
        <vertAlign val="baseline"/>
        <sz val="10"/>
        <color theme="4"/>
        <name val="Microsoft Sans Serif"/>
        <scheme val="minor"/>
      </font>
      <numFmt numFmtId="167" formatCode="&quot;£&quot;#,##0"/>
      <fill>
        <patternFill patternType="solid">
          <fgColor indexed="64"/>
          <bgColor theme="3"/>
        </patternFill>
      </fill>
      <alignment horizontal="right"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6" tint="0.79998168889431442"/>
        </bottom>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wrapText="0" relativeIndent="1" justifyLastLine="0" shrinkToFit="1" readingOrder="0"/>
      <border diagonalUp="0" diagonalDown="0" outline="0">
        <left style="medium">
          <color theme="4" tint="0.79998168889431442"/>
        </left>
        <right style="medium">
          <color theme="6" tint="0.79998168889431442"/>
        </right>
        <top/>
        <bottom/>
      </border>
    </dxf>
    <dxf>
      <font>
        <b val="0"/>
        <i val="0"/>
        <strike val="0"/>
        <condense val="0"/>
        <extend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indent="1" justifyLastLine="0" shrinkToFit="0" readingOrder="0"/>
      <border diagonalUp="0" diagonalDown="0" outline="0">
        <left style="medium">
          <color theme="3"/>
        </left>
        <right/>
        <top style="medium">
          <color theme="3"/>
        </top>
        <bottom style="medium">
          <color theme="3"/>
        </bottom>
      </border>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dxf>
    <dxf>
      <font>
        <strike val="0"/>
        <outline val="0"/>
        <shadow val="0"/>
        <u val="none"/>
        <vertAlign val="baseline"/>
        <sz val="10"/>
        <color theme="3"/>
        <name val="Microsoft Sans Serif"/>
        <scheme val="minor"/>
      </font>
      <numFmt numFmtId="166" formatCode="&quot;$&quot;#,##0"/>
      <alignment horizontal="right" vertical="center" textRotation="0" wrapText="0" relativeIndent="1" justifyLastLine="0" shrinkToFit="0" readingOrder="0"/>
      <border diagonalUp="0" diagonalDown="0" outline="0">
        <right style="medium">
          <color theme="6" tint="0.79998168889431442"/>
        </right>
      </border>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general" vertical="center" textRotation="0" wrapText="0" indent="0" justifyLastLine="0" shrinkToFit="0" readingOrder="0"/>
      <border diagonalUp="0" diagonalDown="0" outline="0">
        <left style="medium">
          <color theme="6" tint="0.79998168889431442"/>
        </left>
        <right style="medium">
          <color theme="3"/>
        </right>
        <top style="medium">
          <color theme="3"/>
        </top>
        <bottom style="medium">
          <color theme="3"/>
        </bottom>
      </border>
    </dxf>
    <dxf>
      <font>
        <strike val="0"/>
        <outline val="0"/>
        <shadow val="0"/>
        <u val="none"/>
        <vertAlign val="baseline"/>
        <sz val="10"/>
        <color theme="3"/>
        <name val="Microsoft Sans Serif"/>
        <scheme val="minor"/>
      </font>
      <numFmt numFmtId="166" formatCode="&quot;$&quot;#,##0"/>
      <alignment horizontal="right" vertical="center" textRotation="0" wrapText="0" relativeIndent="1" justifyLastLine="0" shrinkToFit="0" readingOrder="0"/>
    </dxf>
    <dxf>
      <font>
        <strike val="0"/>
        <outline val="0"/>
        <shadow val="0"/>
        <u val="none"/>
        <vertAlign val="baseline"/>
        <sz val="10"/>
        <color theme="4"/>
        <name val="Microsoft Sans Serif"/>
        <scheme val="minor"/>
      </font>
      <numFmt numFmtId="167" formatCode="&quot;£&quot;#,##0"/>
      <fill>
        <patternFill patternType="solid">
          <fgColor indexed="64"/>
          <bgColor theme="3"/>
        </patternFill>
      </fill>
      <alignment horizontal="general" vertical="center" textRotation="0" wrapText="0" indent="0" justifyLastLine="0" shrinkToFit="0" readingOrder="0"/>
      <border diagonalUp="0" diagonalDown="0" outline="0">
        <left style="medium">
          <color theme="6" tint="0.79998168889431442"/>
        </left>
        <right style="medium">
          <color theme="6" tint="0.79998168889431442"/>
        </right>
        <top style="medium">
          <color theme="3"/>
        </top>
        <bottom style="medium">
          <color theme="3"/>
        </bottom>
      </border>
    </dxf>
    <dxf>
      <font>
        <strike val="0"/>
        <outline val="0"/>
        <shadow val="0"/>
        <u val="none"/>
        <vertAlign val="baseline"/>
        <sz val="10"/>
        <color theme="3"/>
        <name val="Microsoft Sans Serif"/>
        <scheme val="minor"/>
      </font>
      <numFmt numFmtId="166" formatCode="&quot;$&quot;#,##0"/>
      <alignment horizontal="right" vertical="center" textRotation="0" wrapText="0" relativeIndent="1" justifyLastLine="0" shrinkToFit="0" readingOrder="0"/>
      <border diagonalUp="0" diagonalDown="0" outline="0">
        <left/>
        <right style="medium">
          <color theme="6" tint="0.79998168889431442"/>
        </right>
      </border>
    </dxf>
    <dxf>
      <numFmt numFmtId="167" formatCode="&quot;£&quot;#,##0"/>
      <border diagonalUp="0" diagonalDown="0" outline="0">
        <left style="medium">
          <color theme="6" tint="0.79998168889431442"/>
        </left>
        <right style="medium">
          <color theme="4" tint="0.79998168889431442"/>
        </right>
        <top style="medium">
          <color theme="3"/>
        </top>
        <bottom style="medium">
          <color theme="3"/>
        </bottom>
      </border>
    </dxf>
    <dxf>
      <font>
        <b val="0"/>
        <strike val="0"/>
        <outline val="0"/>
        <shadow val="0"/>
        <u val="none"/>
        <vertAlign val="baseline"/>
        <sz val="10"/>
        <color theme="3"/>
        <name val="Microsoft Sans Serif"/>
        <scheme val="minor"/>
      </font>
      <border diagonalUp="0" diagonalDown="0" outline="0">
        <left style="medium">
          <color theme="6" tint="0.79998168889431442"/>
        </left>
        <right style="medium">
          <color theme="6" tint="0.79998168889431442"/>
        </right>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wrapText="0" relativeIndent="1" justifyLastLine="0" readingOrder="0"/>
      <border diagonalUp="0" diagonalDown="0">
        <left style="medium">
          <color theme="3"/>
        </left>
        <right style="medium">
          <color theme="4" tint="0.79998168889431442"/>
        </right>
        <top style="medium">
          <color theme="3"/>
        </top>
        <bottom style="medium">
          <color theme="3"/>
        </bottom>
        <vertical/>
        <horizontal/>
      </border>
    </dxf>
    <dxf>
      <border>
        <top style="medium">
          <color theme="3"/>
        </top>
      </border>
    </dxf>
    <dxf>
      <border>
        <bottom style="medium">
          <color theme="3"/>
        </bottom>
      </border>
    </dxf>
    <dxf>
      <border diagonalUp="0" diagonalDown="0">
        <left/>
        <right/>
        <top style="thin">
          <color theme="4" tint="0.39994506668294322"/>
        </top>
        <bottom style="thin">
          <color theme="4" tint="0.39994506668294322"/>
        </bottom>
      </border>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border diagonalUp="0" diagonalDown="0">
        <left style="medium">
          <color theme="4" tint="0.79998168889431442"/>
        </left>
        <right style="medium">
          <color theme="4" tint="0.79998168889431442"/>
        </right>
        <top/>
        <bottom/>
        <vertical style="medium">
          <color theme="4" tint="0.79998168889431442"/>
        </vertical>
        <horizontal/>
      </border>
    </dxf>
    <dxf>
      <font>
        <strike val="0"/>
        <outline val="0"/>
        <shadow val="0"/>
        <u val="none"/>
        <vertAlign val="baseline"/>
        <sz val="10"/>
        <color theme="3"/>
        <name val="Microsoft Sans Serif"/>
        <scheme val="minor"/>
      </font>
      <fill>
        <patternFill patternType="none">
          <fgColor indexed="64"/>
          <bgColor indexed="65"/>
        </patternFill>
      </fill>
      <alignment horizontal="left" vertical="center" textRotation="0" indent="0" justifyLastLine="0" readingOrder="0"/>
    </dxf>
    <dxf>
      <font>
        <strike val="0"/>
        <outline val="0"/>
        <shadow val="0"/>
        <u val="none"/>
        <vertAlign val="baseline"/>
        <sz val="10"/>
        <color theme="4"/>
        <name val="Microsoft Sans Serif"/>
        <scheme val="minor"/>
      </font>
      <fill>
        <patternFill patternType="solid">
          <fgColor indexed="64"/>
          <bgColor theme="3"/>
        </patternFill>
      </fill>
      <alignment horizontal="left" vertical="center" textRotation="0" indent="0" justifyLastLine="0" readingOrder="0"/>
      <border diagonalUp="0" diagonalDown="0" outline="0">
        <left style="thin">
          <color theme="4" tint="0.39994506668294322"/>
        </left>
        <right style="thin">
          <color theme="4" tint="0.39994506668294322"/>
        </right>
        <top/>
        <bottom/>
      </border>
    </dxf>
    <dxf>
      <font>
        <b val="0"/>
        <i val="0"/>
      </font>
    </dxf>
    <dxf>
      <font>
        <b/>
        <i val="0"/>
      </font>
    </dxf>
    <dxf>
      <font>
        <b/>
        <i val="0"/>
        <color theme="3"/>
      </font>
      <fill>
        <patternFill>
          <bgColor theme="4"/>
        </patternFill>
      </fill>
    </dxf>
    <dxf>
      <font>
        <b val="0"/>
        <i val="0"/>
      </font>
    </dxf>
    <dxf>
      <font>
        <b/>
        <i val="0"/>
      </font>
    </dxf>
    <dxf>
      <font>
        <b/>
        <i val="0"/>
      </font>
    </dxf>
  </dxfs>
  <tableStyles count="2" defaultTableStyle="TableStyleMedium9">
    <tableStyle name="Budget" pivot="0" count="3" xr9:uid="{00000000-0011-0000-FFFF-FFFF00000000}">
      <tableStyleElement type="headerRow" dxfId="159"/>
      <tableStyleElement type="totalRow" dxfId="158"/>
      <tableStyleElement type="firstColumn" dxfId="157"/>
    </tableStyle>
    <tableStyle name="Transport" pivot="0" count="3" xr9:uid="{00000000-0011-0000-FFFF-FFFF01000000}">
      <tableStyleElement type="headerRow" dxfId="156"/>
      <tableStyleElement type="totalRow" dxfId="155"/>
      <tableStyleElement type="firstColumn" dxfId="154"/>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0:E21" totalsRowCount="1" headerRowDxfId="153" dataDxfId="152" totalsRowDxfId="151" headerRowBorderDxfId="149" tableBorderDxfId="150" totalsRowBorderDxfId="148">
  <autoFilter ref="B10:E20" xr:uid="{00000000-0009-0000-0100-000001000000}">
    <filterColumn colId="0" hiddenButton="1"/>
    <filterColumn colId="1" hiddenButton="1"/>
    <filterColumn colId="2" hiddenButton="1"/>
    <filterColumn colId="3" hiddenButton="1"/>
  </autoFilter>
  <tableColumns count="4">
    <tableColumn id="1" xr3:uid="{00000000-0010-0000-0000-000001000000}" name="HOUSING" totalsRowLabel="Total" dataDxfId="146" totalsRowDxfId="147"/>
    <tableColumn id="2" xr3:uid="{00000000-0010-0000-0000-000002000000}" name="Projected Cost" totalsRowFunction="sum" dataDxfId="144" totalsRowDxfId="145"/>
    <tableColumn id="3" xr3:uid="{00000000-0010-0000-0000-000003000000}" name="Actual Cost" totalsRowFunction="sum" dataDxfId="142" totalsRowDxfId="143"/>
    <tableColumn id="4" xr3:uid="{00000000-0010-0000-0000-000004000000}" name="Difference" totalsRowFunction="sum" dataDxfId="140" totalsRowDxfId="141">
      <calculatedColumnFormula>Housing[[#This Row],[Projected Cost]]-Housing[[#This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Housing Costs in this table. Difference is auto-calculated, and icons are upd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SavingsOrInvestment" displayName="SavingsOrInvestment" ref="G38:J42" totalsRowCount="1" headerRowDxfId="36" dataDxfId="35" totalsRowDxfId="34" headerRowBorderDxfId="32" tableBorderDxfId="33" totalsRowBorderDxfId="31">
  <autoFilter ref="G38:J41" xr:uid="{00000000-0009-0000-0100-00000A000000}">
    <filterColumn colId="0" hiddenButton="1"/>
    <filterColumn colId="1" hiddenButton="1"/>
    <filterColumn colId="2" hiddenButton="1"/>
    <filterColumn colId="3" hiddenButton="1"/>
  </autoFilter>
  <tableColumns count="4">
    <tableColumn id="1" xr3:uid="{00000000-0010-0000-0900-000001000000}" name="SAVINGS OR INVESTMENTS" totalsRowLabel="Total" dataDxfId="29" totalsRowDxfId="30"/>
    <tableColumn id="2" xr3:uid="{00000000-0010-0000-0900-000002000000}" name="Projected Cost" totalsRowFunction="sum" dataDxfId="27" totalsRowDxfId="28"/>
    <tableColumn id="3" xr3:uid="{00000000-0010-0000-0900-000003000000}" name="Actual Cost" totalsRowFunction="sum" dataDxfId="25" totalsRowDxfId="26"/>
    <tableColumn id="4" xr3:uid="{00000000-0010-0000-0900-000004000000}" name="Difference" totalsRowFunction="sum" dataDxfId="23" totalsRowDxfId="24">
      <calculatedColumnFormula>SavingsOrInvestment[[#This Row],[Projected Cost]]-SavingsOrInvestment[[#This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Costs for Savings or Investments in this table. Difference is auto-calculated, and icons are upd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PersonalCare" displayName="PersonalCare" ref="B54:E62" totalsRowCount="1" headerRowDxfId="22" dataDxfId="21" totalsRowDxfId="20" tableBorderDxfId="19">
  <autoFilter ref="B54:E61" xr:uid="{00000000-0009-0000-0100-000007000000}">
    <filterColumn colId="0" hiddenButton="1"/>
    <filterColumn colId="1" hiddenButton="1"/>
    <filterColumn colId="2" hiddenButton="1"/>
    <filterColumn colId="3" hiddenButton="1"/>
  </autoFilter>
  <tableColumns count="4">
    <tableColumn id="1" xr3:uid="{00000000-0010-0000-0A00-000001000000}" name="PERSONAL CARE" totalsRowLabel="Total" dataDxfId="17" totalsRowDxfId="18"/>
    <tableColumn id="2" xr3:uid="{00000000-0010-0000-0A00-000002000000}" name="Projected Cost" totalsRowFunction="sum" dataDxfId="15" totalsRowDxfId="16"/>
    <tableColumn id="3" xr3:uid="{00000000-0010-0000-0A00-000003000000}" name="Actual Cost" totalsRowFunction="sum" dataDxfId="13" totalsRowDxfId="14"/>
    <tableColumn id="4" xr3:uid="{00000000-0010-0000-0A00-000004000000}" name="Difference" totalsRowFunction="sum" dataDxfId="11" totalsRowDxfId="12">
      <calculatedColumnFormula>PersonalCare[[#This Row],[Projected Cost]]-PersonalCare[[#This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Personal Care Costs in this table. Difference is auto-calculated, and icons are upd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Entertainment" displayName="Entertainment" ref="G10:J20" totalsRowCount="1" headerRowDxfId="10" dataDxfId="9" totalsRowDxfId="8" tableBorderDxfId="7">
  <autoFilter ref="G10:J19" xr:uid="{00000000-0009-0000-0100-000002000000}">
    <filterColumn colId="0" hiddenButton="1"/>
    <filterColumn colId="1" hiddenButton="1"/>
    <filterColumn colId="2" hiddenButton="1"/>
    <filterColumn colId="3" hiddenButton="1"/>
  </autoFilter>
  <tableColumns count="4">
    <tableColumn id="1" xr3:uid="{00000000-0010-0000-0B00-000001000000}" name="ENTERTAINMENT" totalsRowLabel="Total" dataDxfId="6"/>
    <tableColumn id="2" xr3:uid="{00000000-0010-0000-0B00-000002000000}" name="Projected Cost" totalsRowFunction="sum" dataDxfId="4" totalsRowDxfId="5"/>
    <tableColumn id="3" xr3:uid="{00000000-0010-0000-0B00-000003000000}" name="Actual Cost" totalsRowFunction="sum" dataDxfId="2" totalsRowDxfId="3"/>
    <tableColumn id="4" xr3:uid="{00000000-0010-0000-0B00-000004000000}" name="Difference" totalsRowFunction="sum" dataDxfId="0" totalsRowDxfId="1">
      <calculatedColumnFormula>Entertainment[[#This Row],[Projected Cost]]-Entertainment[[#This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Entertainment Costs in this table. Difference is auto-calculated, and icons are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Insurance" displayName="Insurance" ref="B33:E38" totalsRowCount="1" headerRowDxfId="139" dataDxfId="138" totalsRowDxfId="137" headerRowBorderDxfId="135" tableBorderDxfId="136" totalsRowBorderDxfId="134">
  <autoFilter ref="B33:E37" xr:uid="{00000000-0009-0000-0100-000004000000}">
    <filterColumn colId="0" hiddenButton="1"/>
    <filterColumn colId="1" hiddenButton="1"/>
    <filterColumn colId="2" hiddenButton="1"/>
    <filterColumn colId="3" hiddenButton="1"/>
  </autoFilter>
  <tableColumns count="4">
    <tableColumn id="1" xr3:uid="{00000000-0010-0000-0100-000001000000}" name="INSURANCE" totalsRowLabel="Total" dataDxfId="132" totalsRowDxfId="133"/>
    <tableColumn id="2" xr3:uid="{00000000-0010-0000-0100-000002000000}" name="Projected Cost" totalsRowFunction="sum" dataDxfId="130" totalsRowDxfId="131"/>
    <tableColumn id="3" xr3:uid="{00000000-0010-0000-0100-000003000000}" name="Actual Cost" totalsRowFunction="sum" dataDxfId="128" totalsRowDxfId="129"/>
    <tableColumn id="4" xr3:uid="{00000000-0010-0000-0100-000004000000}" name="Difference" totalsRowFunction="sum" dataDxfId="126" totalsRowDxfId="127">
      <calculatedColumnFormula>Insurance[[#This Row],[Projected Cost]]-Insurance[[#This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Insurance Costs in this table. Difference is auto-calculated, and icons are upd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Legal" displayName="Legal" ref="G50:J55" totalsRowCount="1" headerRowDxfId="125" dataDxfId="124" totalsRowDxfId="123" headerRowBorderDxfId="121" tableBorderDxfId="122" totalsRowBorderDxfId="120">
  <autoFilter ref="G50:J54" xr:uid="{00000000-0009-0000-0100-00000C000000}">
    <filterColumn colId="0" hiddenButton="1"/>
    <filterColumn colId="1" hiddenButton="1"/>
    <filterColumn colId="2" hiddenButton="1"/>
    <filterColumn colId="3" hiddenButton="1"/>
  </autoFilter>
  <tableColumns count="4">
    <tableColumn id="1" xr3:uid="{00000000-0010-0000-0200-000001000000}" name="LEGAL" totalsRowLabel="Total" totalsRowDxfId="119"/>
    <tableColumn id="2" xr3:uid="{00000000-0010-0000-0200-000002000000}" name="Projected Cost" totalsRowFunction="sum" dataDxfId="117" totalsRowDxfId="118"/>
    <tableColumn id="3" xr3:uid="{00000000-0010-0000-0200-000003000000}" name="Actual Cost" totalsRowFunction="sum" dataDxfId="115" totalsRowDxfId="116"/>
    <tableColumn id="4" xr3:uid="{00000000-0010-0000-0200-000004000000}" name="Difference" totalsRowFunction="sum" dataDxfId="113" totalsRowDxfId="114">
      <calculatedColumnFormula>Legal[[#This Row],[Projected Cost]]-Legal[[#This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Legal Costs in this table. Difference is auto-calculated, and icons are upd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ets" displayName="Pets" ref="B46:E52" totalsRowCount="1" headerRowDxfId="112" dataDxfId="111" totalsRowDxfId="110" headerRowBorderDxfId="108" tableBorderDxfId="109" totalsRowBorderDxfId="107">
  <autoFilter ref="B46:E51" xr:uid="{00000000-0009-0000-0100-000006000000}">
    <filterColumn colId="0" hiddenButton="1"/>
    <filterColumn colId="1" hiddenButton="1"/>
    <filterColumn colId="2" hiddenButton="1"/>
    <filterColumn colId="3" hiddenButton="1"/>
  </autoFilter>
  <tableColumns count="4">
    <tableColumn id="1" xr3:uid="{00000000-0010-0000-0300-000001000000}" name="PETS" totalsRowLabel="Total" dataDxfId="105" totalsRowDxfId="106"/>
    <tableColumn id="2" xr3:uid="{00000000-0010-0000-0300-000002000000}" name="Projected Cost" totalsRowFunction="sum" dataDxfId="103" totalsRowDxfId="104"/>
    <tableColumn id="3" xr3:uid="{00000000-0010-0000-0300-000003000000}" name="Actual Cost" totalsRowFunction="sum" dataDxfId="101" totalsRowDxfId="102"/>
    <tableColumn id="4" xr3:uid="{00000000-0010-0000-0300-000004000000}" name="Difference" totalsRowFunction="sum" dataDxfId="99" totalsRowDxfId="100">
      <calculatedColumnFormula>Pets[[#This Row],[Projected Cost]]-Pets[[#This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Pets Costs in this table. Difference is auto-calculated, and icons are upd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PresentsAndDonations" displayName="PresentsAndDonations" ref="G44:J48" totalsRowCount="1" headerRowDxfId="98" dataDxfId="97" totalsRowDxfId="96" tableBorderDxfId="95">
  <autoFilter ref="G44:J47" xr:uid="{00000000-0009-0000-0100-00000B000000}">
    <filterColumn colId="0" hiddenButton="1"/>
    <filterColumn colId="1" hiddenButton="1"/>
    <filterColumn colId="2" hiddenButton="1"/>
    <filterColumn colId="3" hiddenButton="1"/>
  </autoFilter>
  <tableColumns count="4">
    <tableColumn id="1" xr3:uid="{00000000-0010-0000-0400-000001000000}" name="PRESENTS AND DONATIONS" totalsRowLabel="Total" dataDxfId="93" totalsRowDxfId="94"/>
    <tableColumn id="2" xr3:uid="{00000000-0010-0000-0400-000002000000}" name="Projected Cost" totalsRowFunction="sum" dataDxfId="91" totalsRowDxfId="92"/>
    <tableColumn id="3" xr3:uid="{00000000-0010-0000-0400-000003000000}" name="Actual Cost" totalsRowFunction="sum" dataDxfId="89" totalsRowDxfId="90"/>
    <tableColumn id="4" xr3:uid="{00000000-0010-0000-0400-000004000000}" name="Difference" totalsRowFunction="sum" dataDxfId="87" totalsRowDxfId="88">
      <calculatedColumnFormula>PresentsAndDonations[[#This Row],[Projected Cost]]-PresentsAndDonations[[#This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Costs for Presents and Donations in this table. Difference is auto-calculated, and icons are upd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Food" displayName="Food" ref="B40:E44" totalsRowCount="1" headerRowDxfId="86" dataDxfId="85" totalsRowDxfId="84" tableBorderDxfId="83">
  <autoFilter ref="B40:E43" xr:uid="{00000000-0009-0000-0100-000005000000}">
    <filterColumn colId="0" hiddenButton="1"/>
    <filterColumn colId="1" hiddenButton="1"/>
    <filterColumn colId="2" hiddenButton="1"/>
    <filterColumn colId="3" hiddenButton="1"/>
  </autoFilter>
  <tableColumns count="4">
    <tableColumn id="1" xr3:uid="{00000000-0010-0000-0500-000001000000}" name="FOOD" totalsRowLabel="Total" dataDxfId="81" totalsRowDxfId="82"/>
    <tableColumn id="2" xr3:uid="{00000000-0010-0000-0500-000002000000}" name="Projected Cost" totalsRowFunction="sum" dataDxfId="79" totalsRowDxfId="80"/>
    <tableColumn id="3" xr3:uid="{00000000-0010-0000-0500-000003000000}" name="Actual Cost" totalsRowFunction="sum" dataDxfId="77" totalsRowDxfId="78"/>
    <tableColumn id="4" xr3:uid="{00000000-0010-0000-0500-000004000000}" name="Difference" totalsRowFunction="sum" dataDxfId="75" totalsRowDxfId="76">
      <calculatedColumnFormula>Food[[#This Row],[Projected Cost]]-Food[[#This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Food Costs in this table. Difference is auto-calculated, and icons are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xes" displayName="Taxes" ref="G31:J36" totalsRowCount="1" headerRowDxfId="74" dataDxfId="73" totalsRowDxfId="72" tableBorderDxfId="71">
  <autoFilter ref="G31:J35" xr:uid="{00000000-0009-0000-0100-000009000000}">
    <filterColumn colId="0" hiddenButton="1"/>
    <filterColumn colId="1" hiddenButton="1"/>
    <filterColumn colId="2" hiddenButton="1"/>
    <filterColumn colId="3" hiddenButton="1"/>
  </autoFilter>
  <tableColumns count="4">
    <tableColumn id="1" xr3:uid="{00000000-0010-0000-0600-000001000000}" name="TAXES" totalsRowLabel="Total" dataDxfId="69" totalsRowDxfId="70"/>
    <tableColumn id="2" xr3:uid="{00000000-0010-0000-0600-000002000000}" name="Projected Cost" totalsRowFunction="sum" dataDxfId="67" totalsRowDxfId="68"/>
    <tableColumn id="3" xr3:uid="{00000000-0010-0000-0600-000003000000}" name="Actual Cost" totalsRowFunction="sum" dataDxfId="65" totalsRowDxfId="66"/>
    <tableColumn id="4" xr3:uid="{00000000-0010-0000-0600-000004000000}" name="Difference" totalsRowFunction="sum" dataDxfId="63" totalsRowDxfId="64">
      <calculatedColumnFormula>Taxes[[#This Row],[Projected Cost]]-Taxes[[#This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Taxes Costs in this table. Difference is auto-calculated, and icons are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ransport" displayName="Transport" ref="B23:E31" totalsRowCount="1" headerRowDxfId="62" dataDxfId="61" totalsRowDxfId="60" tableBorderDxfId="59">
  <autoFilter ref="B23:E30" xr:uid="{00000000-0009-0000-0100-000003000000}">
    <filterColumn colId="0" hiddenButton="1"/>
    <filterColumn colId="1" hiddenButton="1"/>
    <filterColumn colId="2" hiddenButton="1"/>
    <filterColumn colId="3" hiddenButton="1"/>
  </autoFilter>
  <tableColumns count="4">
    <tableColumn id="1" xr3:uid="{00000000-0010-0000-0700-000001000000}" name="TRANSPORT" totalsRowLabel="Total" dataDxfId="57" totalsRowDxfId="58"/>
    <tableColumn id="2" xr3:uid="{00000000-0010-0000-0700-000002000000}" name="Projected Cost" totalsRowFunction="sum" dataDxfId="55" totalsRowDxfId="56"/>
    <tableColumn id="3" xr3:uid="{00000000-0010-0000-0700-000003000000}" name="Actual Cost" totalsRowFunction="sum" dataDxfId="53" totalsRowDxfId="54"/>
    <tableColumn id="4" xr3:uid="{00000000-0010-0000-0700-000004000000}" name="Difference" totalsRowFunction="sum" dataDxfId="51" totalsRowDxfId="52">
      <calculatedColumnFormula>Transport[[#This Row],[Projected Cost]]-Transport[[#This Row],[Actual Cost]]</calculatedColumnFormula>
    </tableColumn>
  </tableColumns>
  <tableStyleInfo name="Transport" showFirstColumn="1" showLastColumn="0" showRowStripes="1" showColumnStripes="0"/>
  <extLst>
    <ext xmlns:x14="http://schemas.microsoft.com/office/spreadsheetml/2009/9/main" uri="{504A1905-F514-4f6f-8877-14C23A59335A}">
      <x14:table altTextSummary="Enter Projected and Actual Transport Costs in this table. Difference is auto-calculated, and icons are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Loans" displayName="Loans" ref="G22:J29" totalsRowCount="1" headerRowDxfId="50" dataDxfId="49" totalsRowDxfId="48" headerRowBorderDxfId="46" tableBorderDxfId="47" totalsRowBorderDxfId="45">
  <autoFilter ref="G22:J28" xr:uid="{00000000-0009-0000-0100-000008000000}">
    <filterColumn colId="0" hiddenButton="1"/>
    <filterColumn colId="1" hiddenButton="1"/>
    <filterColumn colId="2" hiddenButton="1"/>
    <filterColumn colId="3" hiddenButton="1"/>
  </autoFilter>
  <tableColumns count="4">
    <tableColumn id="1" xr3:uid="{00000000-0010-0000-0800-000001000000}" name="LOANS" totalsRowLabel="Total" dataDxfId="43" totalsRowDxfId="44"/>
    <tableColumn id="2" xr3:uid="{00000000-0010-0000-0800-000002000000}" name="Projected Cost" totalsRowFunction="sum" dataDxfId="41" totalsRowDxfId="42"/>
    <tableColumn id="3" xr3:uid="{00000000-0010-0000-0800-000003000000}" name="Actual Cost" totalsRowFunction="sum" dataDxfId="39" totalsRowDxfId="40"/>
    <tableColumn id="4" xr3:uid="{00000000-0010-0000-0800-000004000000}" name="Difference" totalsRowFunction="sum" dataDxfId="37" totalsRowDxfId="38">
      <calculatedColumnFormula>Loans[[#This Row],[Projected Cost]]-Loans[[#This Row],[Actual Cost]]</calculatedColumnFormula>
    </tableColumn>
  </tableColumns>
  <tableStyleInfo name="Budget" showFirstColumn="1" showLastColumn="0" showRowStripes="1" showColumnStripes="0"/>
  <extLst>
    <ext xmlns:x14="http://schemas.microsoft.com/office/spreadsheetml/2009/9/main" uri="{504A1905-F514-4f6f-8877-14C23A59335A}">
      <x14:table altTextSummary="Enter Projected and Actual Loan Costs in this table. Difference is auto-calculated, and icons are updated"/>
    </ext>
  </extLst>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2F4158"/>
      </a:dk2>
      <a:lt2>
        <a:srgbClr val="F2F2F2"/>
      </a:lt2>
      <a:accent1>
        <a:srgbClr val="D0DE4E"/>
      </a:accent1>
      <a:accent2>
        <a:srgbClr val="3D5157"/>
      </a:accent2>
      <a:accent3>
        <a:srgbClr val="47653F"/>
      </a:accent3>
      <a:accent4>
        <a:srgbClr val="607E4C"/>
      </a:accent4>
      <a:accent5>
        <a:srgbClr val="78A141"/>
      </a:accent5>
      <a:accent6>
        <a:srgbClr val="9BBB59"/>
      </a:accent6>
      <a:hlink>
        <a:srgbClr val="9BBB59"/>
      </a:hlink>
      <a:folHlink>
        <a:srgbClr val="9BBB59"/>
      </a:folHlink>
    </a:clrScheme>
    <a:fontScheme name="Custom 5">
      <a:majorFont>
        <a:latin typeface="Franklin Gothic Demi"/>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J63"/>
  <sheetViews>
    <sheetView showGridLines="0" tabSelected="1" workbookViewId="0">
      <selection activeCell="J7" sqref="J7"/>
    </sheetView>
  </sheetViews>
  <sheetFormatPr defaultRowHeight="12.75"/>
  <cols>
    <col min="1" max="1" width="2.28515625" customWidth="1"/>
    <col min="2" max="2" width="36" bestFit="1" customWidth="1"/>
    <col min="3" max="5" width="18.140625" customWidth="1"/>
    <col min="6" max="6" width="4.42578125" customWidth="1"/>
    <col min="7" max="7" width="34.85546875" bestFit="1" customWidth="1"/>
    <col min="8" max="10" width="18.140625" customWidth="1"/>
  </cols>
  <sheetData>
    <row r="1" spans="1:10" ht="71.45" customHeight="1">
      <c r="A1" s="5"/>
      <c r="B1" s="142" t="s">
        <v>0</v>
      </c>
      <c r="C1" s="142"/>
      <c r="D1" s="142"/>
      <c r="E1" s="142"/>
      <c r="F1" s="142"/>
      <c r="G1" s="142"/>
      <c r="H1" s="142"/>
      <c r="I1" s="142"/>
      <c r="J1" s="142"/>
    </row>
    <row r="2" spans="1:10" ht="20.100000000000001" customHeight="1">
      <c r="A2" s="1"/>
      <c r="B2" s="4"/>
      <c r="C2" s="3"/>
      <c r="D2" s="3"/>
      <c r="E2" s="3"/>
      <c r="F2" s="3"/>
      <c r="G2" s="3"/>
      <c r="H2" s="3"/>
      <c r="I2" s="3"/>
      <c r="J2" s="3"/>
    </row>
    <row r="3" spans="1:10" ht="18" customHeight="1">
      <c r="A3" s="1"/>
      <c r="B3" s="154" t="s">
        <v>1</v>
      </c>
      <c r="C3" s="156" t="s">
        <v>2</v>
      </c>
      <c r="D3" s="157"/>
      <c r="E3" s="67">
        <v>2500</v>
      </c>
      <c r="F3" s="2"/>
      <c r="G3" s="136" t="s">
        <v>3</v>
      </c>
      <c r="H3" s="162" t="s">
        <v>4</v>
      </c>
      <c r="I3" s="163"/>
      <c r="J3" s="73">
        <f>SUM(C21,C31,C38,C44,C52,C62,H20,H29,H36,H42,H48,H55)</f>
        <v>2060</v>
      </c>
    </row>
    <row r="4" spans="1:10" ht="18" customHeight="1" thickBot="1">
      <c r="A4" s="1"/>
      <c r="B4" s="152"/>
      <c r="C4" s="158" t="s">
        <v>5</v>
      </c>
      <c r="D4" s="159"/>
      <c r="E4" s="68">
        <v>500</v>
      </c>
      <c r="F4" s="2"/>
      <c r="G4" s="64" t="s">
        <v>6</v>
      </c>
      <c r="H4" s="164" t="s">
        <v>7</v>
      </c>
      <c r="I4" s="165"/>
      <c r="J4" s="74">
        <f>SUM(D21,D31,D38,D44,D52,D62,I20,I29,I36,I42,I48,I55)</f>
        <v>2040</v>
      </c>
    </row>
    <row r="5" spans="1:10" ht="18" customHeight="1" thickBot="1">
      <c r="A5" s="1"/>
      <c r="B5" s="155"/>
      <c r="C5" s="143" t="s">
        <v>8</v>
      </c>
      <c r="D5" s="144"/>
      <c r="E5" s="69">
        <f>SUM(E3:E4)</f>
        <v>3000</v>
      </c>
      <c r="F5" s="2"/>
      <c r="G5" s="160" t="s">
        <v>9</v>
      </c>
      <c r="H5" s="160"/>
      <c r="I5" s="161"/>
      <c r="J5" s="75">
        <f>SUM(E21,E31,E38,E44,E52,E62,J20,J29,J36,J42,J48,J55)</f>
        <v>20</v>
      </c>
    </row>
    <row r="6" spans="1:10" ht="18" customHeight="1">
      <c r="A6" s="1"/>
      <c r="B6" s="151" t="s">
        <v>10</v>
      </c>
      <c r="C6" s="145" t="s">
        <v>2</v>
      </c>
      <c r="D6" s="146"/>
      <c r="E6" s="70">
        <v>2500</v>
      </c>
      <c r="F6" s="2"/>
      <c r="G6" s="65" t="s">
        <v>11</v>
      </c>
      <c r="H6" s="162" t="s">
        <v>12</v>
      </c>
      <c r="I6" s="163"/>
      <c r="J6" s="76">
        <f>E5-J3</f>
        <v>940</v>
      </c>
    </row>
    <row r="7" spans="1:10" ht="18" customHeight="1" thickBot="1">
      <c r="A7" s="1"/>
      <c r="B7" s="152"/>
      <c r="C7" s="147" t="s">
        <v>5</v>
      </c>
      <c r="D7" s="148"/>
      <c r="E7" s="71">
        <v>500</v>
      </c>
      <c r="F7" s="2"/>
      <c r="G7" s="66" t="s">
        <v>13</v>
      </c>
      <c r="H7" s="164" t="s">
        <v>14</v>
      </c>
      <c r="I7" s="165"/>
      <c r="J7" s="77">
        <f>E8-J4</f>
        <v>960</v>
      </c>
    </row>
    <row r="8" spans="1:10" ht="18" customHeight="1" thickBot="1">
      <c r="A8" s="1"/>
      <c r="B8" s="153"/>
      <c r="C8" s="149" t="s">
        <v>8</v>
      </c>
      <c r="D8" s="150"/>
      <c r="E8" s="72">
        <f>SUM(E6:E7)</f>
        <v>3000</v>
      </c>
      <c r="F8" s="2"/>
      <c r="G8" s="160" t="s">
        <v>15</v>
      </c>
      <c r="H8" s="160"/>
      <c r="I8" s="161"/>
      <c r="J8" s="78">
        <f>J7-J6</f>
        <v>20</v>
      </c>
    </row>
    <row r="9" spans="1:10" ht="20.100000000000001" customHeight="1" thickBot="1">
      <c r="A9" s="1"/>
      <c r="B9" s="56"/>
      <c r="C9" s="56"/>
      <c r="D9" s="56"/>
      <c r="E9" s="60"/>
      <c r="F9" s="2"/>
      <c r="G9" s="61"/>
      <c r="H9" s="61"/>
      <c r="I9" s="61"/>
      <c r="J9" s="59"/>
    </row>
    <row r="10" spans="1:10" ht="18" customHeight="1" thickBot="1">
      <c r="A10" s="1"/>
      <c r="B10" s="7" t="s">
        <v>16</v>
      </c>
      <c r="C10" s="10" t="s">
        <v>17</v>
      </c>
      <c r="D10" s="10" t="s">
        <v>18</v>
      </c>
      <c r="E10" s="11" t="s">
        <v>19</v>
      </c>
      <c r="F10" s="12"/>
      <c r="G10" s="8" t="s">
        <v>20</v>
      </c>
      <c r="H10" s="24" t="s">
        <v>17</v>
      </c>
      <c r="I10" s="25" t="s">
        <v>18</v>
      </c>
      <c r="J10" s="26" t="s">
        <v>19</v>
      </c>
    </row>
    <row r="11" spans="1:10" ht="18" customHeight="1" thickBot="1">
      <c r="A11" s="1"/>
      <c r="B11" s="33" t="s">
        <v>21</v>
      </c>
      <c r="C11" s="79">
        <v>1500</v>
      </c>
      <c r="D11" s="80">
        <v>1400</v>
      </c>
      <c r="E11" s="81">
        <f>Housing[[#This Row],[Projected Cost]]-Housing[[#This Row],[Actual Cost]]</f>
        <v>100</v>
      </c>
      <c r="F11" s="6"/>
      <c r="G11" s="27" t="s">
        <v>22</v>
      </c>
      <c r="H11" s="94">
        <v>0</v>
      </c>
      <c r="I11" s="94">
        <v>50</v>
      </c>
      <c r="J11" s="94">
        <f>Entertainment[[#This Row],[Projected Cost]]-Entertainment[[#This Row],[Actual Cost]]</f>
        <v>-50</v>
      </c>
    </row>
    <row r="12" spans="1:10" ht="18" customHeight="1" thickBot="1">
      <c r="A12" s="1"/>
      <c r="B12" s="34" t="s">
        <v>23</v>
      </c>
      <c r="C12" s="82">
        <v>60</v>
      </c>
      <c r="D12" s="82">
        <v>100</v>
      </c>
      <c r="E12" s="82">
        <f>Housing[[#This Row],[Projected Cost]]-Housing[[#This Row],[Actual Cost]]</f>
        <v>-40</v>
      </c>
      <c r="F12" s="137"/>
      <c r="G12" s="28" t="s">
        <v>24</v>
      </c>
      <c r="H12" s="95"/>
      <c r="I12" s="95"/>
      <c r="J12" s="95">
        <f>Entertainment[[#This Row],[Projected Cost]]-Entertainment[[#This Row],[Actual Cost]]</f>
        <v>0</v>
      </c>
    </row>
    <row r="13" spans="1:10" ht="18" customHeight="1" thickBot="1">
      <c r="A13" s="1"/>
      <c r="B13" s="33" t="s">
        <v>25</v>
      </c>
      <c r="C13" s="83">
        <v>50</v>
      </c>
      <c r="D13" s="84">
        <v>60</v>
      </c>
      <c r="E13" s="84">
        <f>Housing[[#This Row],[Projected Cost]]-Housing[[#This Row],[Actual Cost]]</f>
        <v>-10</v>
      </c>
      <c r="F13" s="137"/>
      <c r="G13" s="29" t="s">
        <v>26</v>
      </c>
      <c r="H13" s="94"/>
      <c r="I13" s="96"/>
      <c r="J13" s="96">
        <f>Entertainment[[#This Row],[Projected Cost]]-Entertainment[[#This Row],[Actual Cost]]</f>
        <v>0</v>
      </c>
    </row>
    <row r="14" spans="1:10" ht="18" customHeight="1" thickBot="1">
      <c r="A14" s="1"/>
      <c r="B14" s="34" t="s">
        <v>27</v>
      </c>
      <c r="C14" s="85">
        <v>200</v>
      </c>
      <c r="D14" s="82">
        <v>180</v>
      </c>
      <c r="E14" s="82">
        <f>Housing[[#This Row],[Projected Cost]]-Housing[[#This Row],[Actual Cost]]</f>
        <v>20</v>
      </c>
      <c r="F14" s="137"/>
      <c r="G14" s="30" t="s">
        <v>28</v>
      </c>
      <c r="H14" s="97"/>
      <c r="I14" s="97"/>
      <c r="J14" s="95">
        <f>Entertainment[[#This Row],[Projected Cost]]-Entertainment[[#This Row],[Actual Cost]]</f>
        <v>0</v>
      </c>
    </row>
    <row r="15" spans="1:10" ht="18" customHeight="1" thickBot="1">
      <c r="A15" s="1"/>
      <c r="B15" s="33" t="s">
        <v>29</v>
      </c>
      <c r="C15" s="84"/>
      <c r="D15" s="84"/>
      <c r="E15" s="84">
        <f>Housing[[#This Row],[Projected Cost]]-Housing[[#This Row],[Actual Cost]]</f>
        <v>0</v>
      </c>
      <c r="F15" s="137"/>
      <c r="G15" s="27" t="s">
        <v>30</v>
      </c>
      <c r="H15" s="96"/>
      <c r="I15" s="96"/>
      <c r="J15" s="98">
        <f>Entertainment[[#This Row],[Projected Cost]]-Entertainment[[#This Row],[Actual Cost]]</f>
        <v>0</v>
      </c>
    </row>
    <row r="16" spans="1:10" ht="18" customHeight="1" thickBot="1">
      <c r="A16" s="1"/>
      <c r="B16" s="34" t="s">
        <v>31</v>
      </c>
      <c r="C16" s="82"/>
      <c r="D16" s="86"/>
      <c r="E16" s="82">
        <f>Housing[[#This Row],[Projected Cost]]-Housing[[#This Row],[Actual Cost]]</f>
        <v>0</v>
      </c>
      <c r="F16" s="137"/>
      <c r="G16" s="30" t="s">
        <v>32</v>
      </c>
      <c r="H16" s="99"/>
      <c r="I16" s="99"/>
      <c r="J16" s="100">
        <f>Entertainment[[#This Row],[Projected Cost]]-Entertainment[[#This Row],[Actual Cost]]</f>
        <v>0</v>
      </c>
    </row>
    <row r="17" spans="1:10" ht="18" customHeight="1" thickBot="1">
      <c r="A17" s="1"/>
      <c r="B17" s="33" t="s">
        <v>33</v>
      </c>
      <c r="C17" s="84"/>
      <c r="D17" s="83"/>
      <c r="E17" s="83">
        <f>Housing[[#This Row],[Projected Cost]]-Housing[[#This Row],[Actual Cost]]</f>
        <v>0</v>
      </c>
      <c r="F17" s="137"/>
      <c r="G17" s="31" t="s">
        <v>34</v>
      </c>
      <c r="H17" s="101"/>
      <c r="I17" s="101"/>
      <c r="J17" s="102">
        <f>Entertainment[[#This Row],[Projected Cost]]-Entertainment[[#This Row],[Actual Cost]]</f>
        <v>0</v>
      </c>
    </row>
    <row r="18" spans="1:10" ht="18" customHeight="1" thickBot="1">
      <c r="A18" s="1"/>
      <c r="B18" s="34" t="s">
        <v>35</v>
      </c>
      <c r="C18" s="82"/>
      <c r="D18" s="87"/>
      <c r="E18" s="82">
        <f>Housing[[#This Row],[Projected Cost]]-Housing[[#This Row],[Actual Cost]]</f>
        <v>0</v>
      </c>
      <c r="F18" s="137"/>
      <c r="G18" s="30" t="s">
        <v>34</v>
      </c>
      <c r="H18" s="95"/>
      <c r="I18" s="95"/>
      <c r="J18" s="103">
        <f>Entertainment[[#This Row],[Projected Cost]]-Entertainment[[#This Row],[Actual Cost]]</f>
        <v>0</v>
      </c>
    </row>
    <row r="19" spans="1:10" ht="18" customHeight="1" thickBot="1">
      <c r="A19" s="1"/>
      <c r="B19" s="63" t="s">
        <v>36</v>
      </c>
      <c r="C19" s="88"/>
      <c r="D19" s="88"/>
      <c r="E19" s="83">
        <f>Housing[[#This Row],[Projected Cost]]-Housing[[#This Row],[Actual Cost]]</f>
        <v>0</v>
      </c>
      <c r="F19" s="137"/>
      <c r="G19" s="31" t="s">
        <v>34</v>
      </c>
      <c r="H19" s="101"/>
      <c r="I19" s="101"/>
      <c r="J19" s="102">
        <f>Entertainment[[#This Row],[Projected Cost]]-Entertainment[[#This Row],[Actual Cost]]</f>
        <v>0</v>
      </c>
    </row>
    <row r="20" spans="1:10" ht="18" customHeight="1" thickBot="1">
      <c r="A20" s="1"/>
      <c r="B20" s="62" t="s">
        <v>34</v>
      </c>
      <c r="C20" s="89"/>
      <c r="D20" s="89"/>
      <c r="E20" s="90">
        <f>Housing[[#This Row],[Projected Cost]]-Housing[[#This Row],[Actual Cost]]</f>
        <v>0</v>
      </c>
      <c r="F20" s="137"/>
      <c r="G20" s="32" t="s">
        <v>37</v>
      </c>
      <c r="H20" s="104">
        <f>SUBTOTAL(109,Entertainment[Projected Cost])</f>
        <v>0</v>
      </c>
      <c r="I20" s="105">
        <f>SUBTOTAL(109,Entertainment[Actual Cost])</f>
        <v>50</v>
      </c>
      <c r="J20" s="106">
        <f>SUBTOTAL(109,Entertainment[Difference])</f>
        <v>-50</v>
      </c>
    </row>
    <row r="21" spans="1:10" ht="18" customHeight="1" thickBot="1">
      <c r="A21" s="1"/>
      <c r="B21" s="19" t="s">
        <v>37</v>
      </c>
      <c r="C21" s="91">
        <f>SUBTOTAL(109,Housing[Projected Cost])</f>
        <v>1810</v>
      </c>
      <c r="D21" s="92">
        <f>SUBTOTAL(109,Housing[Actual Cost])</f>
        <v>1740</v>
      </c>
      <c r="E21" s="93">
        <f>SUBTOTAL(109,Housing[Difference])</f>
        <v>70</v>
      </c>
      <c r="F21" s="137"/>
      <c r="G21" s="140"/>
      <c r="H21" s="140"/>
      <c r="I21" s="140"/>
      <c r="J21" s="140"/>
    </row>
    <row r="22" spans="1:10" ht="18" customHeight="1" thickBot="1">
      <c r="A22" s="1"/>
      <c r="B22" s="138"/>
      <c r="C22" s="138"/>
      <c r="D22" s="138"/>
      <c r="E22" s="138"/>
      <c r="F22" s="137"/>
      <c r="G22" s="9" t="s">
        <v>38</v>
      </c>
      <c r="H22" s="18" t="s">
        <v>17</v>
      </c>
      <c r="I22" s="18" t="s">
        <v>18</v>
      </c>
      <c r="J22" s="17" t="s">
        <v>19</v>
      </c>
    </row>
    <row r="23" spans="1:10" ht="18" customHeight="1" thickBot="1">
      <c r="A23" s="1"/>
      <c r="B23" s="35" t="s">
        <v>39</v>
      </c>
      <c r="C23" s="24" t="s">
        <v>17</v>
      </c>
      <c r="D23" s="25" t="s">
        <v>18</v>
      </c>
      <c r="E23" s="25" t="s">
        <v>19</v>
      </c>
      <c r="F23" s="137"/>
      <c r="G23" s="33" t="s">
        <v>40</v>
      </c>
      <c r="H23" s="79"/>
      <c r="I23" s="84"/>
      <c r="J23" s="108">
        <f>Loans[[#This Row],[Projected Cost]]-Loans[[#This Row],[Actual Cost]]</f>
        <v>0</v>
      </c>
    </row>
    <row r="24" spans="1:10" ht="18" customHeight="1" thickBot="1">
      <c r="A24" s="1"/>
      <c r="B24" s="27" t="s">
        <v>41</v>
      </c>
      <c r="C24" s="94">
        <v>250</v>
      </c>
      <c r="D24" s="94">
        <v>250</v>
      </c>
      <c r="E24" s="94">
        <f>Transport[[#This Row],[Projected Cost]]-Transport[[#This Row],[Actual Cost]]</f>
        <v>0</v>
      </c>
      <c r="F24" s="137"/>
      <c r="G24" s="38" t="s">
        <v>42</v>
      </c>
      <c r="H24" s="82"/>
      <c r="I24" s="86"/>
      <c r="J24" s="82">
        <f>Loans[[#This Row],[Projected Cost]]-Loans[[#This Row],[Actual Cost]]</f>
        <v>0</v>
      </c>
    </row>
    <row r="25" spans="1:10" ht="18" customHeight="1" thickBot="1">
      <c r="A25" s="1"/>
      <c r="B25" s="30" t="s">
        <v>43</v>
      </c>
      <c r="C25" s="97"/>
      <c r="D25" s="97"/>
      <c r="E25" s="97">
        <f>Transport[[#This Row],[Projected Cost]]-Transport[[#This Row],[Actual Cost]]</f>
        <v>0</v>
      </c>
      <c r="F25" s="137"/>
      <c r="G25" s="39" t="s">
        <v>44</v>
      </c>
      <c r="H25" s="109"/>
      <c r="I25" s="83"/>
      <c r="J25" s="84">
        <f>Loans[[#This Row],[Projected Cost]]-Loans[[#This Row],[Actual Cost]]</f>
        <v>0</v>
      </c>
    </row>
    <row r="26" spans="1:10" ht="18" customHeight="1" thickBot="1">
      <c r="A26" s="1"/>
      <c r="B26" s="31" t="s">
        <v>45</v>
      </c>
      <c r="C26" s="96"/>
      <c r="D26" s="96"/>
      <c r="E26" s="96">
        <f>Transport[[#This Row],[Projected Cost]]-Transport[[#This Row],[Actual Cost]]</f>
        <v>0</v>
      </c>
      <c r="F26" s="137"/>
      <c r="G26" s="34" t="s">
        <v>44</v>
      </c>
      <c r="H26" s="82"/>
      <c r="I26" s="86"/>
      <c r="J26" s="82">
        <f>Loans[[#This Row],[Projected Cost]]-Loans[[#This Row],[Actual Cost]]</f>
        <v>0</v>
      </c>
    </row>
    <row r="27" spans="1:10" ht="18" customHeight="1" thickBot="1">
      <c r="A27" s="1"/>
      <c r="B27" s="30" t="s">
        <v>46</v>
      </c>
      <c r="C27" s="99"/>
      <c r="D27" s="99"/>
      <c r="E27" s="99">
        <f>Transport[[#This Row],[Projected Cost]]-Transport[[#This Row],[Actual Cost]]</f>
        <v>0</v>
      </c>
      <c r="F27" s="137"/>
      <c r="G27" s="40" t="s">
        <v>44</v>
      </c>
      <c r="H27" s="109"/>
      <c r="I27" s="83"/>
      <c r="J27" s="110">
        <f>Loans[[#This Row],[Projected Cost]]-Loans[[#This Row],[Actual Cost]]</f>
        <v>0</v>
      </c>
    </row>
    <row r="28" spans="1:10" ht="18" customHeight="1" thickBot="1">
      <c r="A28" s="1"/>
      <c r="B28" s="36" t="s">
        <v>47</v>
      </c>
      <c r="C28" s="96"/>
      <c r="D28" s="96"/>
      <c r="E28" s="96">
        <f>Transport[[#This Row],[Projected Cost]]-Transport[[#This Row],[Actual Cost]]</f>
        <v>0</v>
      </c>
      <c r="F28" s="137"/>
      <c r="G28" s="41" t="s">
        <v>34</v>
      </c>
      <c r="H28" s="111"/>
      <c r="I28" s="87"/>
      <c r="J28" s="111">
        <f>Loans[[#This Row],[Projected Cost]]-Loans[[#This Row],[Actual Cost]]</f>
        <v>0</v>
      </c>
    </row>
    <row r="29" spans="1:10" ht="18" customHeight="1" thickBot="1">
      <c r="A29" s="1"/>
      <c r="B29" s="37" t="s">
        <v>48</v>
      </c>
      <c r="C29" s="99"/>
      <c r="D29" s="99"/>
      <c r="E29" s="99">
        <f>Transport[[#This Row],[Projected Cost]]-Transport[[#This Row],[Actual Cost]]</f>
        <v>0</v>
      </c>
      <c r="F29" s="137"/>
      <c r="G29" s="9" t="s">
        <v>37</v>
      </c>
      <c r="H29" s="91">
        <f>SUBTOTAL(109,Loans[Projected Cost])</f>
        <v>0</v>
      </c>
      <c r="I29" s="112">
        <f>SUBTOTAL(109,Loans[Actual Cost])</f>
        <v>0</v>
      </c>
      <c r="J29" s="113">
        <f>SUBTOTAL(109,Loans[Difference])</f>
        <v>0</v>
      </c>
    </row>
    <row r="30" spans="1:10" ht="18" customHeight="1">
      <c r="A30" s="1"/>
      <c r="B30" s="31" t="s">
        <v>34</v>
      </c>
      <c r="C30" s="101"/>
      <c r="D30" s="107"/>
      <c r="E30" s="101">
        <f>Transport[[#This Row],[Projected Cost]]-Transport[[#This Row],[Actual Cost]]</f>
        <v>0</v>
      </c>
      <c r="F30" s="137"/>
      <c r="G30" s="139"/>
      <c r="H30" s="139"/>
      <c r="I30" s="139"/>
      <c r="J30" s="139"/>
    </row>
    <row r="31" spans="1:10" ht="18" customHeight="1">
      <c r="A31" s="1"/>
      <c r="B31" s="32" t="s">
        <v>37</v>
      </c>
      <c r="C31" s="105">
        <f>SUBTOTAL(109,Transport[Projected Cost])</f>
        <v>250</v>
      </c>
      <c r="D31" s="105">
        <f>SUBTOTAL(109,Transport[Actual Cost])</f>
        <v>250</v>
      </c>
      <c r="E31" s="105">
        <f>SUBTOTAL(109,Transport[Difference])</f>
        <v>0</v>
      </c>
      <c r="F31" s="6"/>
      <c r="G31" s="35" t="s">
        <v>49</v>
      </c>
      <c r="H31" s="24" t="s">
        <v>17</v>
      </c>
      <c r="I31" s="24" t="s">
        <v>18</v>
      </c>
      <c r="J31" s="24" t="s">
        <v>19</v>
      </c>
    </row>
    <row r="32" spans="1:10" ht="18" customHeight="1" thickBot="1">
      <c r="A32" s="1"/>
      <c r="B32" s="139"/>
      <c r="C32" s="139"/>
      <c r="D32" s="139"/>
      <c r="E32" s="139"/>
      <c r="F32" s="6"/>
      <c r="G32" s="27" t="s">
        <v>50</v>
      </c>
      <c r="H32" s="101"/>
      <c r="I32" s="101"/>
      <c r="J32" s="101">
        <f>Taxes[[#This Row],[Projected Cost]]-Taxes[[#This Row],[Actual Cost]]</f>
        <v>0</v>
      </c>
    </row>
    <row r="33" spans="1:10" ht="18" customHeight="1" thickBot="1">
      <c r="A33" s="1"/>
      <c r="B33" s="9" t="s">
        <v>51</v>
      </c>
      <c r="C33" s="16" t="s">
        <v>17</v>
      </c>
      <c r="D33" s="15" t="s">
        <v>18</v>
      </c>
      <c r="E33" s="14" t="s">
        <v>19</v>
      </c>
      <c r="F33" s="6"/>
      <c r="G33" s="42" t="s">
        <v>52</v>
      </c>
      <c r="H33" s="95"/>
      <c r="I33" s="114"/>
      <c r="J33" s="114">
        <f>Taxes[[#This Row],[Projected Cost]]-Taxes[[#This Row],[Actual Cost]]</f>
        <v>0</v>
      </c>
    </row>
    <row r="34" spans="1:10" ht="18" customHeight="1" thickBot="1">
      <c r="A34" s="22"/>
      <c r="B34" s="43" t="s">
        <v>53</v>
      </c>
      <c r="C34" s="108"/>
      <c r="D34" s="124"/>
      <c r="E34" s="79">
        <f>Insurance[[#This Row],[Projected Cost]]-Insurance[[#This Row],[Actual Cost]]</f>
        <v>0</v>
      </c>
      <c r="F34" s="6"/>
      <c r="G34" s="36" t="s">
        <v>54</v>
      </c>
      <c r="H34" s="96"/>
      <c r="I34" s="107"/>
      <c r="J34" s="107">
        <f>Taxes[[#This Row],[Projected Cost]]-Taxes[[#This Row],[Actual Cost]]</f>
        <v>0</v>
      </c>
    </row>
    <row r="35" spans="1:10" ht="18" customHeight="1" thickBot="1">
      <c r="A35" s="22"/>
      <c r="B35" s="44" t="s">
        <v>55</v>
      </c>
      <c r="C35" s="82"/>
      <c r="D35" s="125"/>
      <c r="E35" s="125">
        <f>Insurance[[#This Row],[Projected Cost]]-Insurance[[#This Row],[Actual Cost]]</f>
        <v>0</v>
      </c>
      <c r="F35" s="6"/>
      <c r="G35" s="42" t="s">
        <v>34</v>
      </c>
      <c r="H35" s="114"/>
      <c r="I35" s="114"/>
      <c r="J35" s="114">
        <f>Taxes[[#This Row],[Projected Cost]]-Taxes[[#This Row],[Actual Cost]]</f>
        <v>0</v>
      </c>
    </row>
    <row r="36" spans="1:10" ht="18" customHeight="1" thickBot="1">
      <c r="A36" s="22"/>
      <c r="B36" s="45" t="s">
        <v>56</v>
      </c>
      <c r="C36" s="84"/>
      <c r="D36" s="126"/>
      <c r="E36" s="84">
        <f>Insurance[[#This Row],[Projected Cost]]-Insurance[[#This Row],[Actual Cost]]</f>
        <v>0</v>
      </c>
      <c r="F36" s="6"/>
      <c r="G36" s="32" t="s">
        <v>37</v>
      </c>
      <c r="H36" s="105">
        <f>SUBTOTAL(109,Taxes[Projected Cost])</f>
        <v>0</v>
      </c>
      <c r="I36" s="105">
        <f>SUBTOTAL(109,Taxes[Actual Cost])</f>
        <v>0</v>
      </c>
      <c r="J36" s="105">
        <f>SUBTOTAL(109,Taxes[Difference])</f>
        <v>0</v>
      </c>
    </row>
    <row r="37" spans="1:10" ht="18" customHeight="1" thickBot="1">
      <c r="A37" s="22"/>
      <c r="B37" s="46" t="s">
        <v>34</v>
      </c>
      <c r="C37" s="111"/>
      <c r="D37" s="127"/>
      <c r="E37" s="111">
        <f>Insurance[[#This Row],[Projected Cost]]-Insurance[[#This Row],[Actual Cost]]</f>
        <v>0</v>
      </c>
      <c r="F37" s="137"/>
      <c r="G37" s="139"/>
      <c r="H37" s="139"/>
      <c r="I37" s="139"/>
      <c r="J37" s="139"/>
    </row>
    <row r="38" spans="1:10" ht="18" customHeight="1" thickBot="1">
      <c r="A38" s="1"/>
      <c r="B38" s="9" t="s">
        <v>37</v>
      </c>
      <c r="C38" s="128">
        <f>SUBTOTAL(109,Insurance[Projected Cost])</f>
        <v>0</v>
      </c>
      <c r="D38" s="129">
        <f>SUBTOTAL(109,Insurance[Actual Cost])</f>
        <v>0</v>
      </c>
      <c r="E38" s="123">
        <f>SUBTOTAL(109,Insurance[Difference])</f>
        <v>0</v>
      </c>
      <c r="F38" s="137"/>
      <c r="G38" s="20" t="s">
        <v>57</v>
      </c>
      <c r="H38" s="21" t="s">
        <v>17</v>
      </c>
      <c r="I38" s="13" t="s">
        <v>18</v>
      </c>
      <c r="J38" s="14" t="s">
        <v>19</v>
      </c>
    </row>
    <row r="39" spans="1:10" ht="18" customHeight="1" thickBot="1">
      <c r="A39" s="1"/>
      <c r="B39" s="139"/>
      <c r="C39" s="139"/>
      <c r="D39" s="139"/>
      <c r="E39" s="139"/>
      <c r="F39" s="23"/>
      <c r="G39" s="48" t="s">
        <v>58</v>
      </c>
      <c r="H39" s="79"/>
      <c r="I39" s="115"/>
      <c r="J39" s="116">
        <f>SavingsOrInvestment[[#This Row],[Projected Cost]]-SavingsOrInvestment[[#This Row],[Actual Cost]]</f>
        <v>0</v>
      </c>
    </row>
    <row r="40" spans="1:10" ht="18" customHeight="1" thickBot="1">
      <c r="A40" s="1"/>
      <c r="B40" s="35" t="s">
        <v>59</v>
      </c>
      <c r="C40" s="47" t="s">
        <v>17</v>
      </c>
      <c r="D40" s="24" t="s">
        <v>18</v>
      </c>
      <c r="E40" s="24" t="s">
        <v>19</v>
      </c>
      <c r="F40" s="23"/>
      <c r="G40" s="34" t="s">
        <v>60</v>
      </c>
      <c r="H40" s="85"/>
      <c r="I40" s="117"/>
      <c r="J40" s="118">
        <f>SavingsOrInvestment[[#This Row],[Projected Cost]]-SavingsOrInvestment[[#This Row],[Actual Cost]]</f>
        <v>0</v>
      </c>
    </row>
    <row r="41" spans="1:10" ht="18" customHeight="1" thickBot="1">
      <c r="A41" s="1"/>
      <c r="B41" s="27" t="s">
        <v>61</v>
      </c>
      <c r="C41" s="102"/>
      <c r="D41" s="101"/>
      <c r="E41" s="101">
        <f>Food[[#This Row],[Projected Cost]]-Food[[#This Row],[Actual Cost]]</f>
        <v>0</v>
      </c>
      <c r="F41" s="23"/>
      <c r="G41" s="49" t="s">
        <v>34</v>
      </c>
      <c r="H41" s="119"/>
      <c r="I41" s="120"/>
      <c r="J41" s="121">
        <f>SavingsOrInvestment[[#This Row],[Projected Cost]]-SavingsOrInvestment[[#This Row],[Actual Cost]]</f>
        <v>0</v>
      </c>
    </row>
    <row r="42" spans="1:10" ht="18" customHeight="1" thickBot="1">
      <c r="A42" s="1"/>
      <c r="B42" s="30" t="s">
        <v>62</v>
      </c>
      <c r="C42" s="103"/>
      <c r="D42" s="95"/>
      <c r="E42" s="95">
        <f>Food[[#This Row],[Projected Cost]]-Food[[#This Row],[Actual Cost]]</f>
        <v>0</v>
      </c>
      <c r="F42" s="137"/>
      <c r="G42" s="20" t="s">
        <v>37</v>
      </c>
      <c r="H42" s="92">
        <f>SUBTOTAL(109,SavingsOrInvestment[Projected Cost])</f>
        <v>0</v>
      </c>
      <c r="I42" s="122">
        <f>SUBTOTAL(109,SavingsOrInvestment[Actual Cost])</f>
        <v>0</v>
      </c>
      <c r="J42" s="123">
        <f>SUBTOTAL(109,SavingsOrInvestment[Difference])</f>
        <v>0</v>
      </c>
    </row>
    <row r="43" spans="1:10" ht="18" customHeight="1">
      <c r="A43" s="1"/>
      <c r="B43" s="31" t="s">
        <v>34</v>
      </c>
      <c r="C43" s="102"/>
      <c r="D43" s="101"/>
      <c r="E43" s="101">
        <f>Food[[#This Row],[Projected Cost]]-Food[[#This Row],[Actual Cost]]</f>
        <v>0</v>
      </c>
      <c r="F43" s="137"/>
      <c r="G43" s="139"/>
      <c r="H43" s="139"/>
      <c r="I43" s="139"/>
      <c r="J43" s="139"/>
    </row>
    <row r="44" spans="1:10" ht="18" customHeight="1">
      <c r="A44" s="1"/>
      <c r="B44" s="32" t="s">
        <v>37</v>
      </c>
      <c r="C44" s="130">
        <f>SUBTOTAL(109,Food[Projected Cost])</f>
        <v>0</v>
      </c>
      <c r="D44" s="105">
        <f>SUBTOTAL(109,Food[Actual Cost])</f>
        <v>0</v>
      </c>
      <c r="E44" s="105">
        <f>SUBTOTAL(109,Food[Difference])</f>
        <v>0</v>
      </c>
      <c r="F44" s="137"/>
      <c r="G44" s="35" t="s">
        <v>63</v>
      </c>
      <c r="H44" s="47" t="s">
        <v>17</v>
      </c>
      <c r="I44" s="24" t="s">
        <v>18</v>
      </c>
      <c r="J44" s="26" t="s">
        <v>19</v>
      </c>
    </row>
    <row r="45" spans="1:10" ht="18" customHeight="1" thickBot="1">
      <c r="A45" s="1"/>
      <c r="B45" s="139"/>
      <c r="C45" s="139"/>
      <c r="D45" s="139"/>
      <c r="E45" s="139"/>
      <c r="F45" s="6"/>
      <c r="G45" s="50" t="s">
        <v>64</v>
      </c>
      <c r="H45" s="102"/>
      <c r="I45" s="101"/>
      <c r="J45" s="102">
        <f>PresentsAndDonations[[#This Row],[Projected Cost]]-PresentsAndDonations[[#This Row],[Actual Cost]]</f>
        <v>0</v>
      </c>
    </row>
    <row r="46" spans="1:10" ht="18" customHeight="1" thickBot="1">
      <c r="A46" s="1"/>
      <c r="B46" s="20" t="s">
        <v>65</v>
      </c>
      <c r="C46" s="16" t="s">
        <v>17</v>
      </c>
      <c r="D46" s="16" t="s">
        <v>18</v>
      </c>
      <c r="E46" s="16" t="s">
        <v>19</v>
      </c>
      <c r="F46" s="6"/>
      <c r="G46" s="42" t="s">
        <v>66</v>
      </c>
      <c r="H46" s="103"/>
      <c r="I46" s="95"/>
      <c r="J46" s="103">
        <f>PresentsAndDonations[[#This Row],[Projected Cost]]-PresentsAndDonations[[#This Row],[Actual Cost]]</f>
        <v>0</v>
      </c>
    </row>
    <row r="47" spans="1:10" ht="18" customHeight="1" thickBot="1">
      <c r="A47" s="1"/>
      <c r="B47" s="52" t="s">
        <v>67</v>
      </c>
      <c r="C47" s="84"/>
      <c r="D47" s="84"/>
      <c r="E47" s="79">
        <f>Pets[[#This Row],[Projected Cost]]-Pets[[#This Row],[Actual Cost]]</f>
        <v>0</v>
      </c>
      <c r="F47" s="6"/>
      <c r="G47" s="51" t="s">
        <v>68</v>
      </c>
      <c r="H47" s="102"/>
      <c r="I47" s="101"/>
      <c r="J47" s="102">
        <f>PresentsAndDonations[[#This Row],[Projected Cost]]-PresentsAndDonations[[#This Row],[Actual Cost]]</f>
        <v>0</v>
      </c>
    </row>
    <row r="48" spans="1:10" ht="18" customHeight="1" thickBot="1">
      <c r="A48" s="1"/>
      <c r="B48" s="34" t="s">
        <v>69</v>
      </c>
      <c r="C48" s="82"/>
      <c r="D48" s="82"/>
      <c r="E48" s="82">
        <f>Pets[[#This Row],[Projected Cost]]-Pets[[#This Row],[Actual Cost]]</f>
        <v>0</v>
      </c>
      <c r="F48" s="137"/>
      <c r="G48" s="32" t="s">
        <v>37</v>
      </c>
      <c r="H48" s="130">
        <f>SUBTOTAL(109,PresentsAndDonations[Projected Cost])</f>
        <v>0</v>
      </c>
      <c r="I48" s="105">
        <f>SUBTOTAL(109,PresentsAndDonations[Actual Cost])</f>
        <v>0</v>
      </c>
      <c r="J48" s="131">
        <f>SUBTOTAL(109,PresentsAndDonations[Difference])</f>
        <v>0</v>
      </c>
    </row>
    <row r="49" spans="1:10" ht="18" customHeight="1" thickBot="1">
      <c r="A49" s="1"/>
      <c r="B49" s="52" t="s">
        <v>70</v>
      </c>
      <c r="C49" s="84"/>
      <c r="D49" s="83"/>
      <c r="E49" s="110">
        <f>Pets[[#This Row],[Projected Cost]]-Pets[[#This Row],[Actual Cost]]</f>
        <v>0</v>
      </c>
      <c r="F49" s="137"/>
      <c r="G49" s="139"/>
      <c r="H49" s="139"/>
      <c r="I49" s="139"/>
      <c r="J49" s="139"/>
    </row>
    <row r="50" spans="1:10" ht="18" customHeight="1" thickBot="1">
      <c r="A50" s="1"/>
      <c r="B50" s="34" t="s">
        <v>71</v>
      </c>
      <c r="C50" s="82"/>
      <c r="D50" s="85"/>
      <c r="E50" s="82">
        <f>Pets[[#This Row],[Projected Cost]]-Pets[[#This Row],[Actual Cost]]</f>
        <v>0</v>
      </c>
      <c r="F50" s="137"/>
      <c r="G50" s="20" t="s">
        <v>72</v>
      </c>
      <c r="H50" s="21" t="s">
        <v>17</v>
      </c>
      <c r="I50" s="16" t="s">
        <v>18</v>
      </c>
      <c r="J50" s="16" t="s">
        <v>19</v>
      </c>
    </row>
    <row r="51" spans="1:10" ht="18" customHeight="1" thickBot="1">
      <c r="A51" s="1"/>
      <c r="B51" s="53" t="s">
        <v>34</v>
      </c>
      <c r="C51" s="119"/>
      <c r="D51" s="84"/>
      <c r="E51" s="84">
        <f>Pets[[#This Row],[Projected Cost]]-Pets[[#This Row],[Actual Cost]]</f>
        <v>0</v>
      </c>
      <c r="F51" s="23"/>
      <c r="G51" s="49" t="s">
        <v>73</v>
      </c>
      <c r="H51" s="80"/>
      <c r="I51" s="84"/>
      <c r="J51" s="84">
        <f>Legal[[#This Row],[Projected Cost]]-Legal[[#This Row],[Actual Cost]]</f>
        <v>0</v>
      </c>
    </row>
    <row r="52" spans="1:10" ht="18" customHeight="1" thickBot="1">
      <c r="A52" s="1"/>
      <c r="B52" s="19" t="s">
        <v>37</v>
      </c>
      <c r="C52" s="128">
        <f>SUBTOTAL(109,Pets[Projected Cost])</f>
        <v>0</v>
      </c>
      <c r="D52" s="128">
        <f>SUBTOTAL(109,Pets[Actual Cost])</f>
        <v>0</v>
      </c>
      <c r="E52" s="128">
        <f>SUBTOTAL(109,Pets[Difference])</f>
        <v>0</v>
      </c>
      <c r="F52" s="23"/>
      <c r="G52" s="54" t="s">
        <v>74</v>
      </c>
      <c r="H52" s="132"/>
      <c r="I52" s="82"/>
      <c r="J52" s="82">
        <f>Legal[[#This Row],[Projected Cost]]-Legal[[#This Row],[Actual Cost]]</f>
        <v>0</v>
      </c>
    </row>
    <row r="53" spans="1:10" ht="18" customHeight="1" thickBot="1">
      <c r="A53" s="1"/>
      <c r="B53" s="139"/>
      <c r="C53" s="139"/>
      <c r="D53" s="139"/>
      <c r="E53" s="139"/>
      <c r="F53" s="23"/>
      <c r="G53" s="49" t="s">
        <v>75</v>
      </c>
      <c r="H53" s="80"/>
      <c r="I53" s="84"/>
      <c r="J53" s="88">
        <f>Legal[[#This Row],[Projected Cost]]-Legal[[#This Row],[Actual Cost]]</f>
        <v>0</v>
      </c>
    </row>
    <row r="54" spans="1:10" ht="18" customHeight="1" thickBot="1">
      <c r="A54" s="1"/>
      <c r="B54" s="57" t="s">
        <v>76</v>
      </c>
      <c r="C54" s="26" t="s">
        <v>17</v>
      </c>
      <c r="D54" s="25" t="s">
        <v>18</v>
      </c>
      <c r="E54" s="26" t="s">
        <v>19</v>
      </c>
      <c r="F54" s="23"/>
      <c r="G54" s="55" t="s">
        <v>34</v>
      </c>
      <c r="H54" s="133"/>
      <c r="I54" s="86"/>
      <c r="J54" s="87">
        <f>Legal[[#This Row],[Projected Cost]]-Legal[[#This Row],[Actual Cost]]</f>
        <v>0</v>
      </c>
    </row>
    <row r="55" spans="1:10" ht="18" customHeight="1" thickBot="1">
      <c r="A55" s="1"/>
      <c r="B55" s="31" t="s">
        <v>69</v>
      </c>
      <c r="C55" s="80"/>
      <c r="D55" s="101"/>
      <c r="E55" s="101">
        <f>PersonalCare[[#This Row],[Projected Cost]]-PersonalCare[[#This Row],[Actual Cost]]</f>
        <v>0</v>
      </c>
      <c r="F55" s="137"/>
      <c r="G55" s="20" t="s">
        <v>37</v>
      </c>
      <c r="H55" s="134">
        <f>SUBTOTAL(109,Legal[Projected Cost])</f>
        <v>0</v>
      </c>
      <c r="I55" s="128">
        <f>SUBTOTAL(109,Legal[Actual Cost])</f>
        <v>0</v>
      </c>
      <c r="J55" s="128">
        <f>SUBTOTAL(109,Legal[Difference])</f>
        <v>0</v>
      </c>
    </row>
    <row r="56" spans="1:10" ht="18" customHeight="1" thickBot="1">
      <c r="A56" s="1"/>
      <c r="B56" s="30" t="s">
        <v>77</v>
      </c>
      <c r="C56" s="114"/>
      <c r="D56" s="95"/>
      <c r="E56" s="95">
        <f>PersonalCare[[#This Row],[Projected Cost]]-PersonalCare[[#This Row],[Actual Cost]]</f>
        <v>0</v>
      </c>
      <c r="F56" s="1"/>
      <c r="G56" s="141"/>
      <c r="H56" s="141"/>
      <c r="I56" s="141"/>
      <c r="J56" s="141"/>
    </row>
    <row r="57" spans="1:10" ht="18" customHeight="1" thickBot="1">
      <c r="A57" s="1"/>
      <c r="B57" s="29" t="s">
        <v>78</v>
      </c>
      <c r="C57" s="96"/>
      <c r="D57" s="101"/>
      <c r="E57" s="101">
        <f>PersonalCare[[#This Row],[Projected Cost]]-PersonalCare[[#This Row],[Actual Cost]]</f>
        <v>0</v>
      </c>
      <c r="F57" s="1"/>
    </row>
    <row r="58" spans="1:10" ht="18" customHeight="1" thickBot="1">
      <c r="A58" s="1"/>
      <c r="B58" s="30" t="s">
        <v>79</v>
      </c>
      <c r="C58" s="114"/>
      <c r="D58" s="95"/>
      <c r="E58" s="114">
        <f>PersonalCare[[#This Row],[Projected Cost]]-PersonalCare[[#This Row],[Actual Cost]]</f>
        <v>0</v>
      </c>
      <c r="F58" s="1"/>
    </row>
    <row r="59" spans="1:10" ht="18" customHeight="1" thickBot="1">
      <c r="A59" s="1"/>
      <c r="B59" s="31" t="s">
        <v>80</v>
      </c>
      <c r="C59" s="96"/>
      <c r="D59" s="96"/>
      <c r="E59" s="96">
        <f>PersonalCare[[#This Row],[Projected Cost]]-PersonalCare[[#This Row],[Actual Cost]]</f>
        <v>0</v>
      </c>
      <c r="F59" s="1"/>
    </row>
    <row r="60" spans="1:10" ht="18" customHeight="1" thickBot="1">
      <c r="A60" s="1"/>
      <c r="B60" s="30" t="s">
        <v>81</v>
      </c>
      <c r="C60" s="95"/>
      <c r="D60" s="97"/>
      <c r="E60" s="95">
        <f>PersonalCare[[#This Row],[Projected Cost]]-PersonalCare[[#This Row],[Actual Cost]]</f>
        <v>0</v>
      </c>
      <c r="F60" s="1"/>
    </row>
    <row r="61" spans="1:10" ht="18" customHeight="1">
      <c r="A61" s="1"/>
      <c r="B61" s="31" t="s">
        <v>34</v>
      </c>
      <c r="C61" s="80"/>
      <c r="D61" s="107"/>
      <c r="E61" s="101">
        <f>PersonalCare[[#This Row],[Projected Cost]]-PersonalCare[[#This Row],[Actual Cost]]</f>
        <v>0</v>
      </c>
      <c r="F61" s="1"/>
    </row>
    <row r="62" spans="1:10" ht="18" customHeight="1" thickBot="1">
      <c r="A62" s="1"/>
      <c r="B62" s="58" t="s">
        <v>37</v>
      </c>
      <c r="C62" s="131">
        <f>SUBTOTAL(109,PersonalCare[Projected Cost])</f>
        <v>0</v>
      </c>
      <c r="D62" s="135">
        <f>SUBTOTAL(109,PersonalCare[Actual Cost])</f>
        <v>0</v>
      </c>
      <c r="E62" s="131">
        <f>SUBTOTAL(109,PersonalCare[Difference])</f>
        <v>0</v>
      </c>
      <c r="F62" s="1"/>
    </row>
    <row r="63" spans="1:10" ht="20.100000000000001" customHeight="1"/>
  </sheetData>
  <mergeCells count="26">
    <mergeCell ref="B1:J1"/>
    <mergeCell ref="C5:D5"/>
    <mergeCell ref="C6:D6"/>
    <mergeCell ref="C7:D7"/>
    <mergeCell ref="C8:D8"/>
    <mergeCell ref="B6:B8"/>
    <mergeCell ref="B3:B5"/>
    <mergeCell ref="C3:D3"/>
    <mergeCell ref="C4:D4"/>
    <mergeCell ref="G8:I8"/>
    <mergeCell ref="G5:I5"/>
    <mergeCell ref="H3:I3"/>
    <mergeCell ref="H4:I4"/>
    <mergeCell ref="H6:I6"/>
    <mergeCell ref="H7:I7"/>
    <mergeCell ref="B45:E45"/>
    <mergeCell ref="G56:J56"/>
    <mergeCell ref="B53:E53"/>
    <mergeCell ref="G43:J43"/>
    <mergeCell ref="G49:J49"/>
    <mergeCell ref="B22:E22"/>
    <mergeCell ref="B32:E32"/>
    <mergeCell ref="B39:E39"/>
    <mergeCell ref="G21:J21"/>
    <mergeCell ref="G30:J30"/>
    <mergeCell ref="G37:J37"/>
  </mergeCells>
  <phoneticPr fontId="2" type="noConversion"/>
  <conditionalFormatting sqref="E11:E21 E24:E31 E34:E38 E41:E44 E47:E52 E55:E62 J11:J20 J23:J29 J32:J36 J39:J42 J45:J48 J51:J55">
    <cfRule type="iconSet" priority="1">
      <iconSet iconSet="3Signs">
        <cfvo type="percent" val="0"/>
        <cfvo type="num" val="-20"/>
        <cfvo type="num" val="0"/>
      </iconSet>
    </cfRule>
  </conditionalFormatting>
  <dataValidations count="55">
    <dataValidation allowBlank="1" showInputMessage="1" showErrorMessage="1" prompt="Create Personal Monthly Budget in this worksheet. Projected and Actual income starts in cell B3. Sample tables for expense categories are in two columns starting in cells B10 and G10" sqref="A1" xr:uid="{00000000-0002-0000-0000-000000000000}"/>
    <dataValidation allowBlank="1" showInputMessage="1" showErrorMessage="1" prompt="Title of this worksheet is in this cell. Continue to cell B3 to enter projected and actual income. Expense and balance summary are auto-calculated starting in cell G3" sqref="B1:J1" xr:uid="{00000000-0002-0000-0000-000001000000}"/>
    <dataValidation allowBlank="1" showInputMessage="1" showErrorMessage="1" prompt="Enter projected Income in cell E3 and Extra projected income in cell E4. Total projected monthly income is auto-calculated in cell E5. Actual Monthly Income label is in cell below" sqref="B3:B5" xr:uid="{00000000-0002-0000-0000-000002000000}"/>
    <dataValidation allowBlank="1" showInputMessage="1" showErrorMessage="1" prompt="Enter actual Income 1 in cell to the right" sqref="C6:D6" xr:uid="{00000000-0002-0000-0000-000003000000}"/>
    <dataValidation allowBlank="1" showInputMessage="1" showErrorMessage="1" prompt="Enter actual Income 1 in this cell" sqref="E6" xr:uid="{00000000-0002-0000-0000-000004000000}"/>
    <dataValidation allowBlank="1" showInputMessage="1" showErrorMessage="1" prompt="Enter actual Extra Income in cell to the right" sqref="C7:D7" xr:uid="{00000000-0002-0000-0000-000005000000}"/>
    <dataValidation allowBlank="1" showInputMessage="1" showErrorMessage="1" prompt="Enter actual Extra Income in this cell" sqref="E7" xr:uid="{00000000-0002-0000-0000-000006000000}"/>
    <dataValidation allowBlank="1" showInputMessage="1" showErrorMessage="1" prompt="Total actual monthly income is auto-calculated in cell to the right" sqref="C8:D8" xr:uid="{00000000-0002-0000-0000-000007000000}"/>
    <dataValidation allowBlank="1" showInputMessage="1" showErrorMessage="1" prompt="Total projected monthly income is auto-calculated in this cell" sqref="E5" xr:uid="{00000000-0002-0000-0000-000008000000}"/>
    <dataValidation allowBlank="1" showInputMessage="1" showErrorMessage="1" prompt="Enter actual Income in cell E6 and Extra actual income in cell E7. Total actual monthly income is auto-calculated in cell E8. Income summary is auto-calculated starting in cell G3" sqref="B6:B8" xr:uid="{00000000-0002-0000-0000-000009000000}"/>
    <dataValidation allowBlank="1" showInputMessage="1" showErrorMessage="1" prompt="Total actual monthly income is auto-calculated in this cell" sqref="E8" xr:uid="{00000000-0002-0000-0000-00000A000000}"/>
    <dataValidation allowBlank="1" showInputMessage="1" showErrorMessage="1" prompt="Projected Balance is auto-calculated in cell J6" sqref="G6" xr:uid="{00000000-0002-0000-0000-00000B000000}"/>
    <dataValidation allowBlank="1" showInputMessage="1" showErrorMessage="1" prompt="Sample Housing expenses are in this column under this heading" sqref="B10" xr:uid="{00000000-0002-0000-0000-00000C000000}"/>
    <dataValidation allowBlank="1" showInputMessage="1" showErrorMessage="1" prompt="Enter Projected Cost in this column under this heading" sqref="C10 H50 C54 H10 H22 H31 H38 H44 C23 C33 C40 C46" xr:uid="{00000000-0002-0000-0000-00000D000000}"/>
    <dataValidation allowBlank="1" showInputMessage="1" showErrorMessage="1" prompt="Enter Actual Cost in this column under this heading" sqref="D10 D23 D54 I10 I22 I31 I38 I44 I50 D33 D40 D46" xr:uid="{00000000-0002-0000-0000-00000E000000}"/>
    <dataValidation allowBlank="1" showInputMessage="1" showErrorMessage="1" prompt="Sample Transport expenses are in this column under this heading" sqref="B23" xr:uid="{00000000-0002-0000-0000-00000F000000}"/>
    <dataValidation allowBlank="1" showInputMessage="1" showErrorMessage="1" prompt="Enter details in Personal Care table starting below" sqref="B53:E53" xr:uid="{00000000-0002-0000-0000-000010000000}"/>
    <dataValidation allowBlank="1" showInputMessage="1" showErrorMessage="1" prompt="Enter details in Transport table starting below" sqref="B22:E22" xr:uid="{00000000-0002-0000-0000-000011000000}"/>
    <dataValidation allowBlank="1" showInputMessage="1" showErrorMessage="1" prompt="Sample Personal Care expenses are in this column under this heading" sqref="B54" xr:uid="{00000000-0002-0000-0000-000012000000}"/>
    <dataValidation allowBlank="1" showInputMessage="1" showErrorMessage="1" prompt="Sample Entertainment expenses are in this column under this heading" sqref="G10" xr:uid="{00000000-0002-0000-0000-000013000000}"/>
    <dataValidation allowBlank="1" showInputMessage="1" showErrorMessage="1" prompt="Enter details in Loans table starting below" sqref="G21:J21" xr:uid="{00000000-0002-0000-0000-000014000000}"/>
    <dataValidation allowBlank="1" showInputMessage="1" showErrorMessage="1" prompt="Sample Loan expenses are in this column under this heading" sqref="G22" xr:uid="{00000000-0002-0000-0000-000015000000}"/>
    <dataValidation allowBlank="1" showInputMessage="1" showErrorMessage="1" prompt="Enter details in Taxes table starting below" sqref="G30:J30" xr:uid="{00000000-0002-0000-0000-000016000000}"/>
    <dataValidation allowBlank="1" showInputMessage="1" showErrorMessage="1" prompt="Sample Tax Expenses are in this column under this heading" sqref="G31" xr:uid="{00000000-0002-0000-0000-000017000000}"/>
    <dataValidation allowBlank="1" showInputMessage="1" showErrorMessage="1" prompt="Enter details in Savings or Investments table starting below" sqref="G37:J37" xr:uid="{00000000-0002-0000-0000-000018000000}"/>
    <dataValidation allowBlank="1" showInputMessage="1" showErrorMessage="1" prompt="Sample Savings or Investment Expenses are in this column under this heading" sqref="G38" xr:uid="{00000000-0002-0000-0000-000019000000}"/>
    <dataValidation allowBlank="1" showInputMessage="1" showErrorMessage="1" prompt="Enter details in Presents and Donations table starting below" sqref="G43:J43" xr:uid="{00000000-0002-0000-0000-00001A000000}"/>
    <dataValidation allowBlank="1" showInputMessage="1" showErrorMessage="1" prompt="Sample Presents and Donation expenses are in this column under this heading" sqref="G44" xr:uid="{00000000-0002-0000-0000-00001B000000}"/>
    <dataValidation allowBlank="1" showInputMessage="1" showErrorMessage="1" prompt="Enter details in Legal table starting below" sqref="G49:J49" xr:uid="{00000000-0002-0000-0000-00001C000000}"/>
    <dataValidation allowBlank="1" showInputMessage="1" showErrorMessage="1" prompt="Sample Legal Expenses are in this column under this heading" sqref="G50" xr:uid="{00000000-0002-0000-0000-00001D000000}"/>
    <dataValidation allowBlank="1" showInputMessage="1" showErrorMessage="1" prompt="Total Projected Cost is auto-calculated in cell J57, Total Actual Cost in cell J59 and Difference in cell J61" sqref="G56:J56" xr:uid="{00000000-0002-0000-0000-00001E000000}"/>
    <dataValidation allowBlank="1" showInputMessage="1" showErrorMessage="1" prompt="Sample Insurance expenses are in this column under this heading" sqref="B33" xr:uid="{00000000-0002-0000-0000-00001F000000}"/>
    <dataValidation allowBlank="1" showInputMessage="1" showErrorMessage="1" prompt="Sample Food expenses are in this column under this heading" sqref="B40" xr:uid="{00000000-0002-0000-0000-000020000000}"/>
    <dataValidation allowBlank="1" showInputMessage="1" showErrorMessage="1" prompt="Modify or enter Pets items in this column under this heading" sqref="B46" xr:uid="{00000000-0002-0000-0000-000021000000}"/>
    <dataValidation allowBlank="1" showInputMessage="1" showErrorMessage="1" prompt="Enter details in Insurance table starting below" sqref="B32:E32" xr:uid="{00000000-0002-0000-0000-000022000000}"/>
    <dataValidation allowBlank="1" showInputMessage="1" showErrorMessage="1" prompt="Enter details in Food table starting below" sqref="B39:E39" xr:uid="{00000000-0002-0000-0000-000023000000}"/>
    <dataValidation allowBlank="1" showInputMessage="1" showErrorMessage="1" prompt="Enter details in Pets table starting below" sqref="B45:E45" xr:uid="{00000000-0002-0000-0000-000024000000}"/>
    <dataValidation allowBlank="1" showInputMessage="1" showErrorMessage="1" prompt="Enter details in Entertainment table starting below" sqref="G9" xr:uid="{00000000-0002-0000-0000-000025000000}"/>
    <dataValidation allowBlank="1" showInputMessage="1" showErrorMessage="1" prompt="Difference is auto-calculated in this column under this heading" sqref="E10 J10 E23 J22 E33 J31 E40 E46 J50 J44 J38 E54" xr:uid="{00000000-0002-0000-0000-000026000000}"/>
    <dataValidation allowBlank="1" showInputMessage="1" showErrorMessage="1" prompt="Total projected monthly income is auto-calculated in cell to the right" sqref="C5:D5" xr:uid="{00000000-0002-0000-0000-000027000000}"/>
    <dataValidation allowBlank="1" showInputMessage="1" showErrorMessage="1" prompt="Enter projected Income 1 in cell to the right" sqref="C3:D3" xr:uid="{00000000-0002-0000-0000-000028000000}"/>
    <dataValidation allowBlank="1" showInputMessage="1" showErrorMessage="1" prompt="Enter projected Extra income in cell to the right" sqref="C4:D4" xr:uid="{00000000-0002-0000-0000-000029000000}"/>
    <dataValidation allowBlank="1" showInputMessage="1" showErrorMessage="1" prompt="Enter projected Income 1 in this cell" sqref="E3" xr:uid="{00000000-0002-0000-0000-00002A000000}"/>
    <dataValidation allowBlank="1" showInputMessage="1" showErrorMessage="1" prompt="Enter projected Extra Income in this cell" sqref="E4" xr:uid="{00000000-0002-0000-0000-00002B000000}"/>
    <dataValidation allowBlank="1" showInputMessage="1" showErrorMessage="1" prompt="Actual Balance is auto-calculated in cell J7" sqref="G7" xr:uid="{00000000-0002-0000-0000-00002C000000}"/>
    <dataValidation allowBlank="1" showInputMessage="1" showErrorMessage="1" prompt="Total Projected Expense is auto-calculated in this cell" sqref="J3" xr:uid="{00000000-0002-0000-0000-00002D000000}"/>
    <dataValidation allowBlank="1" showInputMessage="1" showErrorMessage="1" prompt="Total Actual Expense is auto-calculated in this cell" sqref="J4" xr:uid="{00000000-0002-0000-0000-00002E000000}"/>
    <dataValidation allowBlank="1" showInputMessage="1" showErrorMessage="1" prompt="Total Expense Difference is auto-calculated in this cell" sqref="J5" xr:uid="{00000000-0002-0000-0000-00002F000000}"/>
    <dataValidation allowBlank="1" showInputMessage="1" showErrorMessage="1" prompt="Total Projected Expense is auto-calculated in cell J3" sqref="G3" xr:uid="{00000000-0002-0000-0000-000030000000}"/>
    <dataValidation allowBlank="1" showInputMessage="1" showErrorMessage="1" prompt="Total Actual Expense is auto-calculated in cell J4" sqref="G4" xr:uid="{00000000-0002-0000-0000-000031000000}"/>
    <dataValidation allowBlank="1" showInputMessage="1" showErrorMessage="1" prompt="Total Expense Difference is auto-calculated in cell to the right" sqref="G5:I5" xr:uid="{00000000-0002-0000-0000-000032000000}"/>
    <dataValidation allowBlank="1" showInputMessage="1" showErrorMessage="1" prompt="Difference in the projected versus actual balance is auto-calculated in cell to the right" sqref="G8:I8" xr:uid="{00000000-0002-0000-0000-000033000000}"/>
    <dataValidation allowBlank="1" showInputMessage="1" showErrorMessage="1" prompt="Projected Balance is auto-calculated in this cell" sqref="J6" xr:uid="{00000000-0002-0000-0000-000034000000}"/>
    <dataValidation allowBlank="1" showInputMessage="1" showErrorMessage="1" prompt="Actual Balance is auto-calculated in this cell" sqref="J7" xr:uid="{00000000-0002-0000-0000-000035000000}"/>
    <dataValidation allowBlank="1" showInputMessage="1" showErrorMessage="1" prompt="Balance Difference is auto-calculated in this cell" sqref="J8" xr:uid="{00000000-0002-0000-0000-000036000000}"/>
  </dataValidations>
  <printOptions horizontalCentered="1"/>
  <pageMargins left="0.5" right="0.5" top="0.5" bottom="0.5" header="0.5" footer="0.5"/>
  <pageSetup paperSize="9" orientation="portrait" horizontalDpi="4294967292" r:id="rId1"/>
  <headerFooter differentFirst="1" alignWithMargins="0">
    <oddFooter>Page &amp;P of &amp;N</oddFooter>
  </headerFooter>
  <ignoredErrors>
    <ignoredError sqref="E25:E30 E15:E20 J12:J19 J23:J28 E34:E37 J32:J35 J39:J41 E41:E43 E47:E51 J45:J47 J51:J54 E55:E61"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TM16410113</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2021-08-11T03:08:06Z</dcterms:created>
  <dcterms:modified xsi:type="dcterms:W3CDTF">2021-08-11T03:08:15Z</dcterms:modified>
  <cp:category/>
  <cp:contentStatus/>
</cp:coreProperties>
</file>